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6\ODH\szenatus\január\technikai módosítás\leadni\honlapra\"/>
    </mc:Choice>
  </mc:AlternateContent>
  <xr:revisionPtr revIDLastSave="0" documentId="13_ncr:1_{8E7D98E1-6919-4ED0-B2AB-276424F840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... - nappali" sheetId="7" r:id="rId1"/>
  </sheets>
  <definedNames>
    <definedName name="_1A83.2_1">#REF!</definedName>
    <definedName name="_2A83.2_2">#REF!</definedName>
    <definedName name="_3A83.2_3">#REF!</definedName>
    <definedName name="_4A83.2_4">#REF!</definedName>
    <definedName name="_xlnm._FilterDatabase" localSheetId="0" hidden="1">'... - nappali'!$AU$1:$AU$231</definedName>
    <definedName name="A83.2">#REF!</definedName>
    <definedName name="másol">#REF!</definedName>
    <definedName name="_xlnm.Print_Area" localSheetId="0">'... - nappali'!$A$1:$AS$142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79" i="7" l="1"/>
  <c r="E74" i="7"/>
  <c r="G74" i="7"/>
  <c r="K74" i="7"/>
  <c r="M74" i="7"/>
  <c r="Q74" i="7"/>
  <c r="S74" i="7"/>
  <c r="W74" i="7"/>
  <c r="Y74" i="7"/>
  <c r="AC74" i="7"/>
  <c r="AE74" i="7"/>
  <c r="AI74" i="7"/>
  <c r="AK74" i="7"/>
  <c r="E75" i="7"/>
  <c r="G75" i="7"/>
  <c r="K75" i="7"/>
  <c r="M75" i="7"/>
  <c r="Q75" i="7"/>
  <c r="S75" i="7"/>
  <c r="W75" i="7"/>
  <c r="Y75" i="7"/>
  <c r="AC75" i="7"/>
  <c r="AE75" i="7"/>
  <c r="AI75" i="7"/>
  <c r="AK75" i="7"/>
  <c r="E76" i="7"/>
  <c r="G76" i="7"/>
  <c r="K76" i="7"/>
  <c r="M76" i="7"/>
  <c r="Q76" i="7"/>
  <c r="S76" i="7"/>
  <c r="W76" i="7"/>
  <c r="Y76" i="7"/>
  <c r="AC76" i="7"/>
  <c r="AE76" i="7"/>
  <c r="AI76" i="7"/>
  <c r="AK76" i="7"/>
  <c r="W28" i="7"/>
  <c r="Y28" i="7"/>
  <c r="AC28" i="7"/>
  <c r="AE28" i="7"/>
  <c r="AI28" i="7"/>
  <c r="AK28" i="7"/>
  <c r="W29" i="7"/>
  <c r="Y29" i="7"/>
  <c r="AC29" i="7"/>
  <c r="AE29" i="7"/>
  <c r="AI29" i="7"/>
  <c r="AK29" i="7"/>
  <c r="W30" i="7"/>
  <c r="Y30" i="7"/>
  <c r="AC30" i="7"/>
  <c r="AE30" i="7"/>
  <c r="AI30" i="7"/>
  <c r="AK30" i="7"/>
  <c r="W31" i="7"/>
  <c r="Y31" i="7"/>
  <c r="AC31" i="7"/>
  <c r="AE31" i="7"/>
  <c r="AI31" i="7"/>
  <c r="AK31" i="7"/>
  <c r="K28" i="7"/>
  <c r="M28" i="7"/>
  <c r="K29" i="7"/>
  <c r="M29" i="7"/>
  <c r="K30" i="7"/>
  <c r="M30" i="7"/>
  <c r="K31" i="7"/>
  <c r="M31" i="7"/>
  <c r="K32" i="7"/>
  <c r="M32" i="7"/>
  <c r="G28" i="7"/>
  <c r="G29" i="7"/>
  <c r="G30" i="7"/>
  <c r="G31" i="7"/>
  <c r="G32" i="7"/>
  <c r="AQ91" i="7"/>
  <c r="AQ116" i="7"/>
  <c r="AO115" i="7"/>
  <c r="AO116" i="7"/>
  <c r="AO129" i="7" l="1"/>
  <c r="AO130" i="7"/>
  <c r="AO131" i="7"/>
  <c r="AO132" i="7"/>
  <c r="AO133" i="7"/>
  <c r="AO134" i="7"/>
  <c r="AO135" i="7"/>
  <c r="AO136" i="7"/>
  <c r="AO137" i="7"/>
  <c r="AO138" i="7"/>
  <c r="AO139" i="7"/>
  <c r="AO140" i="7"/>
  <c r="AO141" i="7"/>
  <c r="AO142" i="7"/>
  <c r="O137" i="7"/>
  <c r="U137" i="7"/>
  <c r="AA137" i="7"/>
  <c r="AG137" i="7"/>
  <c r="O136" i="7"/>
  <c r="U136" i="7"/>
  <c r="AA136" i="7"/>
  <c r="AG136" i="7"/>
  <c r="O134" i="7"/>
  <c r="U134" i="7"/>
  <c r="AA134" i="7"/>
  <c r="AG134" i="7"/>
  <c r="AM134" i="7"/>
  <c r="O133" i="7"/>
  <c r="U133" i="7"/>
  <c r="AA133" i="7"/>
  <c r="AG133" i="7"/>
  <c r="AM133" i="7"/>
  <c r="I133" i="7"/>
  <c r="I134" i="7"/>
  <c r="AM137" i="7"/>
  <c r="I136" i="7"/>
  <c r="I137" i="7"/>
  <c r="AS133" i="7" l="1"/>
  <c r="AS137" i="7"/>
  <c r="AS136" i="7"/>
  <c r="AS134" i="7"/>
  <c r="AQ90" i="7"/>
  <c r="AS17" i="7" l="1"/>
  <c r="AQ16" i="7"/>
  <c r="AQ17" i="7"/>
  <c r="G17" i="7"/>
  <c r="G18" i="7"/>
  <c r="G19" i="7"/>
  <c r="K16" i="7" l="1"/>
  <c r="M16" i="7"/>
  <c r="Q16" i="7"/>
  <c r="S16" i="7"/>
  <c r="E17" i="7"/>
  <c r="AR17" i="7"/>
  <c r="AO71" i="7" l="1"/>
  <c r="AO72" i="7"/>
  <c r="AO73" i="7"/>
  <c r="AO74" i="7"/>
  <c r="AO75" i="7"/>
  <c r="AO76" i="7"/>
  <c r="AO77" i="7"/>
  <c r="AO78" i="7"/>
  <c r="AO80" i="7"/>
  <c r="AO81" i="7"/>
  <c r="AO82" i="7"/>
  <c r="AO83" i="7"/>
  <c r="AO84" i="7"/>
  <c r="AO85" i="7"/>
  <c r="AO86" i="7"/>
  <c r="AO87" i="7"/>
  <c r="AO88" i="7"/>
  <c r="AO89" i="7"/>
  <c r="AO92" i="7"/>
  <c r="AO93" i="7"/>
  <c r="AO70" i="7"/>
  <c r="AQ70" i="7"/>
  <c r="M20" i="7" l="1"/>
  <c r="K20" i="7"/>
  <c r="AQ117" i="7" l="1"/>
  <c r="AQ115" i="7"/>
  <c r="AO114" i="7"/>
  <c r="AO117" i="7"/>
  <c r="AQ102" i="7" l="1"/>
  <c r="AQ103" i="7"/>
  <c r="AQ104" i="7"/>
  <c r="AQ105" i="7"/>
  <c r="AQ106" i="7"/>
  <c r="AQ107" i="7"/>
  <c r="AQ108" i="7"/>
  <c r="AQ109" i="7"/>
  <c r="AQ110" i="7"/>
  <c r="AQ111" i="7"/>
  <c r="AQ112" i="7"/>
  <c r="AQ113" i="7"/>
  <c r="AQ114" i="7"/>
  <c r="AO102" i="7"/>
  <c r="AO103" i="7"/>
  <c r="AO104" i="7"/>
  <c r="AO105" i="7"/>
  <c r="AO106" i="7"/>
  <c r="AO107" i="7"/>
  <c r="AO108" i="7"/>
  <c r="AO109" i="7"/>
  <c r="AO110" i="7"/>
  <c r="AO111" i="7"/>
  <c r="AO112" i="7"/>
  <c r="AO113" i="7"/>
  <c r="AO123" i="7"/>
  <c r="AO124" i="7"/>
  <c r="AO126" i="7"/>
  <c r="AO96" i="7"/>
  <c r="AQ96" i="7" l="1"/>
  <c r="AQ71" i="7" l="1"/>
  <c r="AQ72" i="7"/>
  <c r="AQ73" i="7"/>
  <c r="AQ74" i="7"/>
  <c r="AQ75" i="7"/>
  <c r="AQ76" i="7"/>
  <c r="AQ77" i="7"/>
  <c r="AQ78" i="7"/>
  <c r="AQ80" i="7"/>
  <c r="AQ81" i="7"/>
  <c r="AQ82" i="7"/>
  <c r="AQ83" i="7"/>
  <c r="AQ84" i="7"/>
  <c r="AQ85" i="7"/>
  <c r="AQ86" i="7"/>
  <c r="AQ87" i="7"/>
  <c r="AQ88" i="7"/>
  <c r="AQ89" i="7"/>
  <c r="AQ92" i="7"/>
  <c r="AQ93" i="7"/>
  <c r="AN50" i="7" l="1"/>
  <c r="AN51" i="7"/>
  <c r="AN52" i="7"/>
  <c r="AN53" i="7"/>
  <c r="AN54" i="7"/>
  <c r="AN55" i="7"/>
  <c r="AN56" i="7"/>
  <c r="AN57" i="7"/>
  <c r="AO48" i="7"/>
  <c r="AO49" i="7"/>
  <c r="AO50" i="7"/>
  <c r="AO51" i="7"/>
  <c r="AO52" i="7"/>
  <c r="AO53" i="7"/>
  <c r="AO54" i="7"/>
  <c r="AO55" i="7"/>
  <c r="AO56" i="7"/>
  <c r="AO57" i="7"/>
  <c r="AP53" i="7"/>
  <c r="AP54" i="7"/>
  <c r="AP55" i="7"/>
  <c r="AP56" i="7"/>
  <c r="AP57" i="7"/>
  <c r="AQ54" i="7"/>
  <c r="AQ55" i="7"/>
  <c r="AQ56" i="7"/>
  <c r="AQ57" i="7"/>
  <c r="AR54" i="7"/>
  <c r="AR55" i="7"/>
  <c r="AR56" i="7"/>
  <c r="AR57" i="7"/>
  <c r="AS54" i="7"/>
  <c r="AS55" i="7"/>
  <c r="AS56" i="7"/>
  <c r="AS57" i="7"/>
  <c r="AK52" i="7"/>
  <c r="AK53" i="7"/>
  <c r="AK54" i="7"/>
  <c r="AK55" i="7"/>
  <c r="AK56" i="7"/>
  <c r="AK57" i="7"/>
  <c r="AI52" i="7"/>
  <c r="AI53" i="7"/>
  <c r="AI54" i="7"/>
  <c r="AI55" i="7"/>
  <c r="AI56" i="7"/>
  <c r="AI57" i="7"/>
  <c r="AE51" i="7"/>
  <c r="AE52" i="7"/>
  <c r="AE53" i="7"/>
  <c r="AE54" i="7"/>
  <c r="AE55" i="7"/>
  <c r="AE56" i="7"/>
  <c r="AE57" i="7"/>
  <c r="AC52" i="7"/>
  <c r="AC53" i="7"/>
  <c r="AC54" i="7"/>
  <c r="AC55" i="7"/>
  <c r="AC56" i="7"/>
  <c r="AC57" i="7"/>
  <c r="AC51" i="7"/>
  <c r="AI51" i="7"/>
  <c r="AK51" i="7"/>
  <c r="Y50" i="7"/>
  <c r="Y51" i="7"/>
  <c r="Y52" i="7"/>
  <c r="Y53" i="7"/>
  <c r="Y54" i="7"/>
  <c r="Y55" i="7"/>
  <c r="Y56" i="7"/>
  <c r="Y57" i="7"/>
  <c r="W50" i="7"/>
  <c r="W51" i="7"/>
  <c r="W52" i="7"/>
  <c r="W53" i="7"/>
  <c r="W54" i="7"/>
  <c r="W55" i="7"/>
  <c r="W56" i="7"/>
  <c r="W57" i="7"/>
  <c r="S52" i="7"/>
  <c r="S53" i="7"/>
  <c r="S54" i="7"/>
  <c r="S55" i="7"/>
  <c r="S56" i="7"/>
  <c r="S57" i="7"/>
  <c r="Q52" i="7"/>
  <c r="Q53" i="7"/>
  <c r="Q54" i="7"/>
  <c r="Q55" i="7"/>
  <c r="Q56" i="7"/>
  <c r="Q57" i="7"/>
  <c r="M51" i="7"/>
  <c r="M52" i="7"/>
  <c r="M53" i="7"/>
  <c r="M54" i="7"/>
  <c r="M55" i="7"/>
  <c r="M56" i="7"/>
  <c r="M57" i="7"/>
  <c r="K49" i="7"/>
  <c r="M49" i="7"/>
  <c r="K50" i="7"/>
  <c r="M50" i="7"/>
  <c r="K51" i="7"/>
  <c r="K52" i="7"/>
  <c r="K53" i="7"/>
  <c r="E48" i="7"/>
  <c r="G48" i="7"/>
  <c r="E49" i="7"/>
  <c r="G49" i="7"/>
  <c r="E50" i="7"/>
  <c r="G50" i="7"/>
  <c r="E51" i="7"/>
  <c r="G51" i="7"/>
  <c r="E52" i="7"/>
  <c r="G52" i="7"/>
  <c r="E53" i="7"/>
  <c r="G53" i="7"/>
  <c r="E54" i="7"/>
  <c r="G54" i="7"/>
  <c r="E55" i="7"/>
  <c r="G55" i="7"/>
  <c r="E56" i="7"/>
  <c r="G56" i="7"/>
  <c r="E57" i="7"/>
  <c r="G57" i="7"/>
  <c r="Q48" i="7"/>
  <c r="S48" i="7"/>
  <c r="W48" i="7"/>
  <c r="Y48" i="7"/>
  <c r="AC48" i="7"/>
  <c r="AE48" i="7"/>
  <c r="AI48" i="7"/>
  <c r="AK48" i="7"/>
  <c r="Q49" i="7"/>
  <c r="S49" i="7"/>
  <c r="W49" i="7"/>
  <c r="Y49" i="7"/>
  <c r="AC49" i="7"/>
  <c r="AE49" i="7"/>
  <c r="AI49" i="7"/>
  <c r="AK49" i="7"/>
  <c r="Q50" i="7"/>
  <c r="S50" i="7"/>
  <c r="AC50" i="7"/>
  <c r="AE50" i="7"/>
  <c r="AI50" i="7"/>
  <c r="AK50" i="7"/>
  <c r="Q51" i="7"/>
  <c r="S51" i="7"/>
  <c r="E45" i="7" l="1"/>
  <c r="G45" i="7"/>
  <c r="K45" i="7"/>
  <c r="M45" i="7"/>
  <c r="Q45" i="7"/>
  <c r="S45" i="7"/>
  <c r="W45" i="7"/>
  <c r="Y45" i="7"/>
  <c r="AC45" i="7"/>
  <c r="AE45" i="7"/>
  <c r="AI45" i="7"/>
  <c r="AK45" i="7"/>
  <c r="AN45" i="7"/>
  <c r="AO45" i="7"/>
  <c r="AP45" i="7"/>
  <c r="AQ45" i="7"/>
  <c r="AR45" i="7"/>
  <c r="AS45" i="7"/>
  <c r="E46" i="7"/>
  <c r="G46" i="7"/>
  <c r="K46" i="7"/>
  <c r="M46" i="7"/>
  <c r="Q46" i="7"/>
  <c r="S46" i="7"/>
  <c r="W46" i="7"/>
  <c r="Y46" i="7"/>
  <c r="AC46" i="7"/>
  <c r="AE46" i="7"/>
  <c r="AI46" i="7"/>
  <c r="AK46" i="7"/>
  <c r="AN46" i="7"/>
  <c r="AO46" i="7"/>
  <c r="AP46" i="7"/>
  <c r="AQ46" i="7"/>
  <c r="AR46" i="7"/>
  <c r="AS46" i="7"/>
  <c r="E47" i="7"/>
  <c r="G47" i="7"/>
  <c r="K47" i="7"/>
  <c r="M47" i="7"/>
  <c r="Q47" i="7"/>
  <c r="S47" i="7"/>
  <c r="W47" i="7"/>
  <c r="Y47" i="7"/>
  <c r="AC47" i="7"/>
  <c r="AE47" i="7"/>
  <c r="AI47" i="7"/>
  <c r="AK47" i="7"/>
  <c r="AN47" i="7"/>
  <c r="AO47" i="7"/>
  <c r="AP47" i="7"/>
  <c r="AQ47" i="7"/>
  <c r="AR47" i="7"/>
  <c r="AS47" i="7"/>
  <c r="K48" i="7"/>
  <c r="M48" i="7"/>
  <c r="AN48" i="7"/>
  <c r="AP48" i="7"/>
  <c r="AQ48" i="7"/>
  <c r="AR48" i="7"/>
  <c r="AS48" i="7"/>
  <c r="AN49" i="7"/>
  <c r="AP49" i="7"/>
  <c r="AQ49" i="7"/>
  <c r="AR49" i="7"/>
  <c r="AS49" i="7"/>
  <c r="AP50" i="7"/>
  <c r="AQ50" i="7"/>
  <c r="AR50" i="7"/>
  <c r="AS50" i="7"/>
  <c r="AP51" i="7"/>
  <c r="AQ51" i="7"/>
  <c r="AR51" i="7"/>
  <c r="AS51" i="7"/>
  <c r="AP52" i="7"/>
  <c r="AQ52" i="7"/>
  <c r="AR52" i="7"/>
  <c r="AS52" i="7"/>
  <c r="AQ53" i="7"/>
  <c r="AR53" i="7"/>
  <c r="AS53" i="7"/>
  <c r="AN31" i="7" l="1"/>
  <c r="AO31" i="7"/>
  <c r="AP31" i="7"/>
  <c r="AQ31" i="7"/>
  <c r="AR31" i="7"/>
  <c r="AS31" i="7"/>
  <c r="AN32" i="7"/>
  <c r="AO32" i="7"/>
  <c r="AP32" i="7"/>
  <c r="AQ32" i="7"/>
  <c r="AR32" i="7"/>
  <c r="AS32" i="7"/>
  <c r="AN33" i="7"/>
  <c r="AO33" i="7"/>
  <c r="AP33" i="7"/>
  <c r="AQ33" i="7"/>
  <c r="AR33" i="7"/>
  <c r="AS33" i="7"/>
  <c r="AN34" i="7"/>
  <c r="AO34" i="7"/>
  <c r="AP34" i="7"/>
  <c r="AQ34" i="7"/>
  <c r="AR34" i="7"/>
  <c r="AS34" i="7"/>
  <c r="AN35" i="7"/>
  <c r="AO35" i="7"/>
  <c r="AP35" i="7"/>
  <c r="AQ35" i="7"/>
  <c r="AR35" i="7"/>
  <c r="AS35" i="7"/>
  <c r="AN36" i="7"/>
  <c r="AO36" i="7"/>
  <c r="AP36" i="7"/>
  <c r="AQ36" i="7"/>
  <c r="AR36" i="7"/>
  <c r="AS36" i="7"/>
  <c r="AN37" i="7"/>
  <c r="AO37" i="7"/>
  <c r="AP37" i="7"/>
  <c r="AQ37" i="7"/>
  <c r="AR37" i="7"/>
  <c r="AS37" i="7"/>
  <c r="AN38" i="7"/>
  <c r="AO38" i="7"/>
  <c r="AP38" i="7"/>
  <c r="AQ38" i="7"/>
  <c r="AR38" i="7"/>
  <c r="AS38" i="7"/>
  <c r="AN39" i="7"/>
  <c r="AO39" i="7"/>
  <c r="AP39" i="7"/>
  <c r="AQ39" i="7"/>
  <c r="AR39" i="7"/>
  <c r="AS39" i="7"/>
  <c r="AN40" i="7"/>
  <c r="AO40" i="7"/>
  <c r="AP40" i="7"/>
  <c r="AQ40" i="7"/>
  <c r="AR40" i="7"/>
  <c r="AS40" i="7"/>
  <c r="AN41" i="7"/>
  <c r="AO41" i="7"/>
  <c r="AP41" i="7"/>
  <c r="AQ41" i="7"/>
  <c r="AR41" i="7"/>
  <c r="AS41" i="7"/>
  <c r="AN42" i="7"/>
  <c r="AO42" i="7"/>
  <c r="AP42" i="7"/>
  <c r="AQ42" i="7"/>
  <c r="AR42" i="7"/>
  <c r="AS42" i="7"/>
  <c r="AN43" i="7"/>
  <c r="AO43" i="7"/>
  <c r="AP43" i="7"/>
  <c r="AQ43" i="7"/>
  <c r="AR43" i="7"/>
  <c r="AS43" i="7"/>
  <c r="AN44" i="7"/>
  <c r="AO44" i="7"/>
  <c r="AP44" i="7"/>
  <c r="AQ44" i="7"/>
  <c r="AR44" i="7"/>
  <c r="AS44" i="7"/>
  <c r="Q32" i="7"/>
  <c r="S32" i="7"/>
  <c r="W32" i="7"/>
  <c r="Y32" i="7"/>
  <c r="AC32" i="7"/>
  <c r="AE32" i="7"/>
  <c r="AI32" i="7"/>
  <c r="AK32" i="7"/>
  <c r="Q33" i="7"/>
  <c r="S33" i="7"/>
  <c r="W33" i="7"/>
  <c r="Y33" i="7"/>
  <c r="AC33" i="7"/>
  <c r="AE33" i="7"/>
  <c r="AI33" i="7"/>
  <c r="AK33" i="7"/>
  <c r="Q34" i="7"/>
  <c r="S34" i="7"/>
  <c r="W34" i="7"/>
  <c r="Y34" i="7"/>
  <c r="AC34" i="7"/>
  <c r="AE34" i="7"/>
  <c r="AI34" i="7"/>
  <c r="AK34" i="7"/>
  <c r="Q35" i="7"/>
  <c r="S35" i="7"/>
  <c r="W35" i="7"/>
  <c r="Y35" i="7"/>
  <c r="AC35" i="7"/>
  <c r="AE35" i="7"/>
  <c r="AI35" i="7"/>
  <c r="AK35" i="7"/>
  <c r="Q36" i="7"/>
  <c r="S36" i="7"/>
  <c r="W36" i="7"/>
  <c r="Y36" i="7"/>
  <c r="AC36" i="7"/>
  <c r="AE36" i="7"/>
  <c r="AI36" i="7"/>
  <c r="AK36" i="7"/>
  <c r="Q37" i="7"/>
  <c r="S37" i="7"/>
  <c r="W37" i="7"/>
  <c r="Y37" i="7"/>
  <c r="AC37" i="7"/>
  <c r="AE37" i="7"/>
  <c r="AI37" i="7"/>
  <c r="AK37" i="7"/>
  <c r="Q38" i="7"/>
  <c r="S38" i="7"/>
  <c r="W38" i="7"/>
  <c r="Y38" i="7"/>
  <c r="AC38" i="7"/>
  <c r="AE38" i="7"/>
  <c r="AI38" i="7"/>
  <c r="AK38" i="7"/>
  <c r="Q39" i="7"/>
  <c r="S39" i="7"/>
  <c r="W39" i="7"/>
  <c r="Y39" i="7"/>
  <c r="AC39" i="7"/>
  <c r="AE39" i="7"/>
  <c r="AI39" i="7"/>
  <c r="AK39" i="7"/>
  <c r="Q40" i="7"/>
  <c r="S40" i="7"/>
  <c r="W40" i="7"/>
  <c r="Y40" i="7"/>
  <c r="AC40" i="7"/>
  <c r="AE40" i="7"/>
  <c r="AI40" i="7"/>
  <c r="AK40" i="7"/>
  <c r="Q41" i="7"/>
  <c r="S41" i="7"/>
  <c r="W41" i="7"/>
  <c r="Y41" i="7"/>
  <c r="AC41" i="7"/>
  <c r="AE41" i="7"/>
  <c r="AI41" i="7"/>
  <c r="AK41" i="7"/>
  <c r="Q42" i="7"/>
  <c r="S42" i="7"/>
  <c r="W42" i="7"/>
  <c r="Y42" i="7"/>
  <c r="AC42" i="7"/>
  <c r="AE42" i="7"/>
  <c r="AI42" i="7"/>
  <c r="AK42" i="7"/>
  <c r="Q43" i="7"/>
  <c r="S43" i="7"/>
  <c r="W43" i="7"/>
  <c r="Y43" i="7"/>
  <c r="AC43" i="7"/>
  <c r="AE43" i="7"/>
  <c r="AI43" i="7"/>
  <c r="AK43" i="7"/>
  <c r="Q44" i="7"/>
  <c r="S44" i="7"/>
  <c r="W44" i="7"/>
  <c r="Y44" i="7"/>
  <c r="AC44" i="7"/>
  <c r="AE44" i="7"/>
  <c r="AI44" i="7"/>
  <c r="AK44" i="7"/>
  <c r="E31" i="7"/>
  <c r="E32" i="7"/>
  <c r="E33" i="7"/>
  <c r="G33" i="7"/>
  <c r="K33" i="7"/>
  <c r="M33" i="7"/>
  <c r="E34" i="7"/>
  <c r="G34" i="7"/>
  <c r="K34" i="7"/>
  <c r="M34" i="7"/>
  <c r="E35" i="7"/>
  <c r="G35" i="7"/>
  <c r="K35" i="7"/>
  <c r="M35" i="7"/>
  <c r="E36" i="7"/>
  <c r="G36" i="7"/>
  <c r="K36" i="7"/>
  <c r="M36" i="7"/>
  <c r="E37" i="7"/>
  <c r="G37" i="7"/>
  <c r="K37" i="7"/>
  <c r="M37" i="7"/>
  <c r="E38" i="7"/>
  <c r="G38" i="7"/>
  <c r="K38" i="7"/>
  <c r="M38" i="7"/>
  <c r="E39" i="7"/>
  <c r="G39" i="7"/>
  <c r="K39" i="7"/>
  <c r="M39" i="7"/>
  <c r="E40" i="7"/>
  <c r="G40" i="7"/>
  <c r="K40" i="7"/>
  <c r="M40" i="7"/>
  <c r="E41" i="7"/>
  <c r="G41" i="7"/>
  <c r="K41" i="7"/>
  <c r="M41" i="7"/>
  <c r="E42" i="7"/>
  <c r="G42" i="7"/>
  <c r="K42" i="7"/>
  <c r="M42" i="7"/>
  <c r="E43" i="7"/>
  <c r="G43" i="7"/>
  <c r="K43" i="7"/>
  <c r="M43" i="7"/>
  <c r="E44" i="7"/>
  <c r="G44" i="7"/>
  <c r="K44" i="7"/>
  <c r="M44" i="7"/>
  <c r="E25" i="7" l="1"/>
  <c r="G25" i="7"/>
  <c r="E26" i="7"/>
  <c r="G26" i="7"/>
  <c r="E13" i="7" l="1"/>
  <c r="G13" i="7"/>
  <c r="K13" i="7"/>
  <c r="M13" i="7"/>
  <c r="Q13" i="7"/>
  <c r="S13" i="7"/>
  <c r="W13" i="7"/>
  <c r="Y13" i="7"/>
  <c r="AC13" i="7"/>
  <c r="AE13" i="7"/>
  <c r="AI13" i="7"/>
  <c r="AK13" i="7"/>
  <c r="AN13" i="7"/>
  <c r="AO13" i="7"/>
  <c r="AP13" i="7"/>
  <c r="AQ13" i="7"/>
  <c r="AR13" i="7"/>
  <c r="AS13" i="7"/>
  <c r="E14" i="7"/>
  <c r="G14" i="7"/>
  <c r="K14" i="7"/>
  <c r="M14" i="7"/>
  <c r="Q14" i="7"/>
  <c r="S14" i="7"/>
  <c r="W14" i="7"/>
  <c r="Y14" i="7"/>
  <c r="AC14" i="7"/>
  <c r="AE14" i="7"/>
  <c r="AI14" i="7"/>
  <c r="AK14" i="7"/>
  <c r="AN14" i="7"/>
  <c r="AO14" i="7"/>
  <c r="AP14" i="7"/>
  <c r="AQ14" i="7"/>
  <c r="AR14" i="7"/>
  <c r="AS14" i="7"/>
  <c r="E15" i="7"/>
  <c r="G15" i="7"/>
  <c r="K15" i="7"/>
  <c r="M15" i="7"/>
  <c r="Q15" i="7"/>
  <c r="S15" i="7"/>
  <c r="W15" i="7"/>
  <c r="Y15" i="7"/>
  <c r="AC15" i="7"/>
  <c r="AE15" i="7"/>
  <c r="AI15" i="7"/>
  <c r="AK15" i="7"/>
  <c r="AN15" i="7"/>
  <c r="AO15" i="7"/>
  <c r="AP15" i="7"/>
  <c r="AQ15" i="7"/>
  <c r="AR15" i="7"/>
  <c r="AS15" i="7"/>
  <c r="E16" i="7"/>
  <c r="G16" i="7"/>
  <c r="W16" i="7"/>
  <c r="Y16" i="7"/>
  <c r="AC16" i="7"/>
  <c r="AE16" i="7"/>
  <c r="AI16" i="7"/>
  <c r="AK16" i="7"/>
  <c r="AN16" i="7"/>
  <c r="AO16" i="7"/>
  <c r="AP16" i="7"/>
  <c r="AR16" i="7"/>
  <c r="AS16" i="7"/>
  <c r="E18" i="7"/>
  <c r="K18" i="7"/>
  <c r="M18" i="7"/>
  <c r="Q18" i="7"/>
  <c r="S18" i="7"/>
  <c r="W18" i="7"/>
  <c r="Y18" i="7"/>
  <c r="AC18" i="7"/>
  <c r="AE18" i="7"/>
  <c r="AI18" i="7"/>
  <c r="AK18" i="7"/>
  <c r="AN18" i="7"/>
  <c r="AO18" i="7"/>
  <c r="AP18" i="7"/>
  <c r="AQ18" i="7"/>
  <c r="AR18" i="7"/>
  <c r="AS18" i="7"/>
  <c r="E19" i="7"/>
  <c r="K19" i="7"/>
  <c r="M19" i="7"/>
  <c r="Q19" i="7"/>
  <c r="S19" i="7"/>
  <c r="W19" i="7"/>
  <c r="Y19" i="7"/>
  <c r="AC19" i="7"/>
  <c r="AE19" i="7"/>
  <c r="AI19" i="7"/>
  <c r="AK19" i="7"/>
  <c r="AN19" i="7"/>
  <c r="AO19" i="7"/>
  <c r="AP19" i="7"/>
  <c r="AQ19" i="7"/>
  <c r="AR19" i="7"/>
  <c r="AS19" i="7"/>
  <c r="E20" i="7"/>
  <c r="G20" i="7"/>
  <c r="Q20" i="7"/>
  <c r="S20" i="7"/>
  <c r="W20" i="7"/>
  <c r="Y20" i="7"/>
  <c r="AC20" i="7"/>
  <c r="AE20" i="7"/>
  <c r="AI20" i="7"/>
  <c r="AK20" i="7"/>
  <c r="AN20" i="7"/>
  <c r="AO20" i="7"/>
  <c r="AP20" i="7"/>
  <c r="AQ20" i="7"/>
  <c r="AR20" i="7"/>
  <c r="AS20" i="7"/>
  <c r="E21" i="7"/>
  <c r="G21" i="7"/>
  <c r="K21" i="7"/>
  <c r="M21" i="7"/>
  <c r="Q21" i="7"/>
  <c r="S21" i="7"/>
  <c r="W21" i="7"/>
  <c r="Y21" i="7"/>
  <c r="AC21" i="7"/>
  <c r="AE21" i="7"/>
  <c r="AI21" i="7"/>
  <c r="AK21" i="7"/>
  <c r="AN21" i="7"/>
  <c r="AO21" i="7"/>
  <c r="AP21" i="7"/>
  <c r="AQ21" i="7"/>
  <c r="AR21" i="7"/>
  <c r="AS21" i="7"/>
  <c r="E22" i="7"/>
  <c r="G22" i="7"/>
  <c r="K22" i="7"/>
  <c r="M22" i="7"/>
  <c r="Q22" i="7"/>
  <c r="S22" i="7"/>
  <c r="W22" i="7"/>
  <c r="Y22" i="7"/>
  <c r="AC22" i="7"/>
  <c r="AE22" i="7"/>
  <c r="AI22" i="7"/>
  <c r="AK22" i="7"/>
  <c r="AN22" i="7"/>
  <c r="AO22" i="7"/>
  <c r="AP22" i="7"/>
  <c r="AQ22" i="7"/>
  <c r="AR22" i="7"/>
  <c r="AS22" i="7"/>
  <c r="E23" i="7"/>
  <c r="G23" i="7"/>
  <c r="K23" i="7"/>
  <c r="M23" i="7"/>
  <c r="Q23" i="7"/>
  <c r="S23" i="7"/>
  <c r="W23" i="7"/>
  <c r="Y23" i="7"/>
  <c r="AC23" i="7"/>
  <c r="AE23" i="7"/>
  <c r="AI23" i="7"/>
  <c r="AK23" i="7"/>
  <c r="AN23" i="7"/>
  <c r="AO23" i="7"/>
  <c r="AP23" i="7"/>
  <c r="AQ23" i="7"/>
  <c r="AR23" i="7"/>
  <c r="AS23" i="7"/>
  <c r="E24" i="7"/>
  <c r="G24" i="7"/>
  <c r="K24" i="7"/>
  <c r="M24" i="7"/>
  <c r="Q24" i="7"/>
  <c r="S24" i="7"/>
  <c r="W24" i="7"/>
  <c r="Y24" i="7"/>
  <c r="AC24" i="7"/>
  <c r="AE24" i="7"/>
  <c r="AI24" i="7"/>
  <c r="AK24" i="7"/>
  <c r="AN24" i="7"/>
  <c r="AO24" i="7"/>
  <c r="AP24" i="7"/>
  <c r="AQ24" i="7"/>
  <c r="AR24" i="7"/>
  <c r="AS24" i="7"/>
  <c r="K25" i="7"/>
  <c r="M25" i="7"/>
  <c r="Q25" i="7"/>
  <c r="S25" i="7"/>
  <c r="W25" i="7"/>
  <c r="Y25" i="7"/>
  <c r="AC25" i="7"/>
  <c r="AE25" i="7"/>
  <c r="AI25" i="7"/>
  <c r="AK25" i="7"/>
  <c r="AN25" i="7"/>
  <c r="AO25" i="7"/>
  <c r="AP25" i="7"/>
  <c r="AQ25" i="7"/>
  <c r="AR25" i="7"/>
  <c r="AS25" i="7"/>
  <c r="K26" i="7"/>
  <c r="M26" i="7"/>
  <c r="Q26" i="7"/>
  <c r="S26" i="7"/>
  <c r="W26" i="7"/>
  <c r="Y26" i="7"/>
  <c r="AC26" i="7"/>
  <c r="AE26" i="7"/>
  <c r="AI26" i="7"/>
  <c r="AK26" i="7"/>
  <c r="AN26" i="7"/>
  <c r="AO26" i="7"/>
  <c r="AP26" i="7"/>
  <c r="AQ26" i="7"/>
  <c r="AR26" i="7"/>
  <c r="AS26" i="7"/>
  <c r="E27" i="7"/>
  <c r="G27" i="7"/>
  <c r="K27" i="7"/>
  <c r="M27" i="7"/>
  <c r="Q27" i="7"/>
  <c r="S27" i="7"/>
  <c r="W27" i="7"/>
  <c r="Y27" i="7"/>
  <c r="AC27" i="7"/>
  <c r="AE27" i="7"/>
  <c r="AI27" i="7"/>
  <c r="AK27" i="7"/>
  <c r="AN27" i="7"/>
  <c r="AO27" i="7"/>
  <c r="AP27" i="7"/>
  <c r="AQ27" i="7"/>
  <c r="AR27" i="7"/>
  <c r="AS27" i="7"/>
  <c r="E28" i="7"/>
  <c r="Q28" i="7"/>
  <c r="S28" i="7"/>
  <c r="AN28" i="7"/>
  <c r="AO28" i="7"/>
  <c r="AP28" i="7"/>
  <c r="AQ28" i="7"/>
  <c r="AR28" i="7"/>
  <c r="AS28" i="7"/>
  <c r="E29" i="7"/>
  <c r="Q29" i="7"/>
  <c r="S29" i="7"/>
  <c r="AN29" i="7"/>
  <c r="AO29" i="7"/>
  <c r="AP29" i="7"/>
  <c r="AQ29" i="7"/>
  <c r="AR29" i="7"/>
  <c r="AS29" i="7"/>
  <c r="E30" i="7"/>
  <c r="Q30" i="7"/>
  <c r="S30" i="7"/>
  <c r="AN30" i="7"/>
  <c r="AO30" i="7"/>
  <c r="AP30" i="7"/>
  <c r="AQ30" i="7"/>
  <c r="AR30" i="7"/>
  <c r="AS30" i="7"/>
  <c r="AS12" i="7" l="1"/>
  <c r="AS11" i="7"/>
  <c r="AR12" i="7"/>
  <c r="AR11" i="7"/>
  <c r="AQ12" i="7"/>
  <c r="AQ11" i="7"/>
  <c r="AP12" i="7"/>
  <c r="AP11" i="7"/>
  <c r="AO12" i="7"/>
  <c r="AO11" i="7"/>
  <c r="AN12" i="7"/>
  <c r="AN11" i="7"/>
  <c r="M12" i="7"/>
  <c r="M11" i="7"/>
  <c r="K12" i="7"/>
  <c r="K11" i="7"/>
  <c r="G12" i="7"/>
  <c r="G11" i="7"/>
  <c r="E12" i="7"/>
  <c r="E11" i="7"/>
  <c r="E10" i="7"/>
  <c r="AR65" i="7" l="1"/>
  <c r="AQ65" i="7"/>
  <c r="AP65" i="7"/>
  <c r="M123" i="7" l="1"/>
  <c r="K123" i="7"/>
  <c r="M93" i="7"/>
  <c r="M92" i="7"/>
  <c r="K92" i="7"/>
  <c r="AR10" i="7"/>
  <c r="M65" i="7"/>
  <c r="AN65" i="7" l="1"/>
  <c r="W65" i="7" l="1"/>
  <c r="AC10" i="7" l="1"/>
  <c r="AE10" i="7"/>
  <c r="AI10" i="7"/>
  <c r="AK10" i="7"/>
  <c r="AC11" i="7"/>
  <c r="AE11" i="7"/>
  <c r="AI11" i="7"/>
  <c r="AK11" i="7"/>
  <c r="AC12" i="7"/>
  <c r="AE12" i="7"/>
  <c r="AI12" i="7"/>
  <c r="AK12" i="7"/>
  <c r="AB58" i="7"/>
  <c r="AD58" i="7"/>
  <c r="AF58" i="7"/>
  <c r="AH58" i="7"/>
  <c r="AJ58" i="7"/>
  <c r="AL58" i="7"/>
  <c r="AB63" i="7"/>
  <c r="AD63" i="7"/>
  <c r="AH63" i="7"/>
  <c r="AJ63" i="7"/>
  <c r="AC65" i="7"/>
  <c r="AE65" i="7"/>
  <c r="AI65" i="7"/>
  <c r="AK65" i="7"/>
  <c r="AB66" i="7"/>
  <c r="AD66" i="7"/>
  <c r="AF66" i="7"/>
  <c r="AH66" i="7"/>
  <c r="AJ66" i="7"/>
  <c r="AL66" i="7"/>
  <c r="AC70" i="7"/>
  <c r="AE70" i="7"/>
  <c r="AI70" i="7"/>
  <c r="AK70" i="7"/>
  <c r="AC71" i="7"/>
  <c r="AE71" i="7"/>
  <c r="AI71" i="7"/>
  <c r="AK71" i="7"/>
  <c r="AC72" i="7"/>
  <c r="AE72" i="7"/>
  <c r="AI72" i="7"/>
  <c r="AK72" i="7"/>
  <c r="AC73" i="7"/>
  <c r="AE73" i="7"/>
  <c r="AI73" i="7"/>
  <c r="AK73" i="7"/>
  <c r="AC92" i="7"/>
  <c r="AE92" i="7"/>
  <c r="AI92" i="7"/>
  <c r="AK92" i="7"/>
  <c r="AG128" i="7"/>
  <c r="AM128" i="7"/>
  <c r="AG129" i="7"/>
  <c r="AM129" i="7"/>
  <c r="AG130" i="7"/>
  <c r="AM130" i="7"/>
  <c r="AG131" i="7"/>
  <c r="AM131" i="7"/>
  <c r="AG132" i="7"/>
  <c r="AM132" i="7"/>
  <c r="AG135" i="7"/>
  <c r="AM135" i="7"/>
  <c r="AG138" i="7"/>
  <c r="AM138" i="7"/>
  <c r="AG139" i="7"/>
  <c r="AM139" i="7"/>
  <c r="AG140" i="7"/>
  <c r="AM140" i="7"/>
  <c r="AG141" i="7"/>
  <c r="AM141" i="7"/>
  <c r="AI63" i="7" l="1"/>
  <c r="AC63" i="7"/>
  <c r="AJ67" i="7"/>
  <c r="AK66" i="7"/>
  <c r="AI66" i="7"/>
  <c r="AK63" i="7"/>
  <c r="AD67" i="7"/>
  <c r="AC66" i="7"/>
  <c r="AL67" i="7"/>
  <c r="AM142" i="7"/>
  <c r="AE58" i="7"/>
  <c r="AC58" i="7"/>
  <c r="AG142" i="7"/>
  <c r="AI58" i="7"/>
  <c r="AF67" i="7"/>
  <c r="AE66" i="7"/>
  <c r="AH67" i="7"/>
  <c r="AB67" i="7"/>
  <c r="AE63" i="7"/>
  <c r="AK58" i="7"/>
  <c r="AS10" i="7"/>
  <c r="AQ10" i="7"/>
  <c r="AP10" i="7"/>
  <c r="AK67" i="7" l="1"/>
  <c r="AC67" i="7"/>
  <c r="AI67" i="7"/>
  <c r="AE67" i="7"/>
  <c r="AS58" i="7"/>
  <c r="AO65" i="7"/>
  <c r="AO10" i="7"/>
  <c r="AN10" i="7"/>
  <c r="AN58" i="7" l="1"/>
  <c r="AQ58" i="7"/>
  <c r="I128" i="7" l="1"/>
  <c r="AA141" i="7"/>
  <c r="U141" i="7"/>
  <c r="O141" i="7"/>
  <c r="I141" i="7"/>
  <c r="AA140" i="7"/>
  <c r="U140" i="7"/>
  <c r="O140" i="7"/>
  <c r="I140" i="7"/>
  <c r="AA139" i="7"/>
  <c r="U139" i="7"/>
  <c r="O139" i="7"/>
  <c r="I139" i="7"/>
  <c r="AA132" i="7"/>
  <c r="U132" i="7"/>
  <c r="O132" i="7"/>
  <c r="I132" i="7"/>
  <c r="AA131" i="7"/>
  <c r="U131" i="7"/>
  <c r="O131" i="7"/>
  <c r="I131" i="7"/>
  <c r="AA130" i="7"/>
  <c r="U130" i="7"/>
  <c r="O130" i="7"/>
  <c r="I130" i="7"/>
  <c r="AS130" i="7" l="1"/>
  <c r="AS131" i="7"/>
  <c r="AS132" i="7"/>
  <c r="AS139" i="7"/>
  <c r="AS140" i="7"/>
  <c r="AS141" i="7"/>
  <c r="Y92" i="7"/>
  <c r="W92" i="7"/>
  <c r="S92" i="7"/>
  <c r="Q92" i="7"/>
  <c r="Y73" i="7"/>
  <c r="W73" i="7"/>
  <c r="S73" i="7"/>
  <c r="Q73" i="7"/>
  <c r="M73" i="7"/>
  <c r="K73" i="7"/>
  <c r="G73" i="7"/>
  <c r="E73" i="7"/>
  <c r="Y72" i="7"/>
  <c r="W72" i="7"/>
  <c r="S72" i="7"/>
  <c r="Q72" i="7"/>
  <c r="M72" i="7"/>
  <c r="K72" i="7"/>
  <c r="G72" i="7"/>
  <c r="E72" i="7"/>
  <c r="Y71" i="7"/>
  <c r="W71" i="7"/>
  <c r="S71" i="7"/>
  <c r="Q71" i="7"/>
  <c r="M71" i="7"/>
  <c r="K71" i="7"/>
  <c r="G71" i="7"/>
  <c r="E71" i="7"/>
  <c r="Y70" i="7"/>
  <c r="W70" i="7"/>
  <c r="S70" i="7"/>
  <c r="Q70" i="7"/>
  <c r="M70" i="7"/>
  <c r="K70" i="7"/>
  <c r="G70" i="7"/>
  <c r="E70" i="7"/>
  <c r="S65" i="7"/>
  <c r="Q65" i="7"/>
  <c r="K65" i="7"/>
  <c r="G65" i="7"/>
  <c r="E65" i="7"/>
  <c r="Y63" i="7"/>
  <c r="W63" i="7"/>
  <c r="S63" i="7"/>
  <c r="Q63" i="7"/>
  <c r="M63" i="7"/>
  <c r="K63" i="7"/>
  <c r="E63" i="7"/>
  <c r="Y12" i="7"/>
  <c r="W12" i="7"/>
  <c r="S12" i="7"/>
  <c r="Q12" i="7"/>
  <c r="Y11" i="7"/>
  <c r="W11" i="7"/>
  <c r="S11" i="7"/>
  <c r="Q11" i="7"/>
  <c r="Y10" i="7"/>
  <c r="W10" i="7"/>
  <c r="S10" i="7"/>
  <c r="Q10" i="7"/>
  <c r="M10" i="7"/>
  <c r="K10" i="7"/>
  <c r="G10" i="7"/>
  <c r="AR66" i="7"/>
  <c r="Z66" i="7"/>
  <c r="T66" i="7"/>
  <c r="N66" i="7"/>
  <c r="H66" i="7"/>
  <c r="AP63" i="7"/>
  <c r="AN63" i="7"/>
  <c r="X63" i="7"/>
  <c r="V63" i="7"/>
  <c r="R63" i="7"/>
  <c r="P63" i="7"/>
  <c r="L63" i="7"/>
  <c r="J63" i="7"/>
  <c r="F63" i="7"/>
  <c r="D63" i="7"/>
  <c r="AS63" i="7"/>
  <c r="AQ63" i="7"/>
  <c r="AO63" i="7"/>
  <c r="AA138" i="7"/>
  <c r="AA135" i="7"/>
  <c r="U138" i="7"/>
  <c r="U135" i="7"/>
  <c r="O138" i="7"/>
  <c r="O135" i="7"/>
  <c r="I138" i="7"/>
  <c r="I135" i="7"/>
  <c r="AA129" i="7"/>
  <c r="O129" i="7"/>
  <c r="I129" i="7"/>
  <c r="U129" i="7"/>
  <c r="AA128" i="7"/>
  <c r="U128" i="7"/>
  <c r="O128" i="7"/>
  <c r="AS129" i="7" l="1"/>
  <c r="AS138" i="7"/>
  <c r="AS135" i="7"/>
  <c r="G63" i="7"/>
  <c r="AS128" i="7"/>
  <c r="Z58" i="7"/>
  <c r="Z67" i="7" s="1"/>
  <c r="X58" i="7"/>
  <c r="V58" i="7"/>
  <c r="T58" i="7"/>
  <c r="T67" i="7" s="1"/>
  <c r="R58" i="7"/>
  <c r="P58" i="7"/>
  <c r="N58" i="7"/>
  <c r="N67" i="7" s="1"/>
  <c r="L58" i="7"/>
  <c r="J58" i="7"/>
  <c r="H58" i="7"/>
  <c r="H67" i="7" s="1"/>
  <c r="F58" i="7"/>
  <c r="D58" i="7"/>
  <c r="AS66" i="7" l="1"/>
  <c r="AQ66" i="7"/>
  <c r="AP66" i="7" l="1"/>
  <c r="AO66" i="7"/>
  <c r="AN66" i="7"/>
  <c r="Y66" i="7"/>
  <c r="X66" i="7"/>
  <c r="X67" i="7" s="1"/>
  <c r="W66" i="7"/>
  <c r="V66" i="7"/>
  <c r="V67" i="7" s="1"/>
  <c r="S66" i="7"/>
  <c r="R66" i="7"/>
  <c r="R67" i="7" s="1"/>
  <c r="Q66" i="7"/>
  <c r="P66" i="7"/>
  <c r="P67" i="7" s="1"/>
  <c r="M66" i="7"/>
  <c r="L66" i="7"/>
  <c r="L67" i="7" s="1"/>
  <c r="K66" i="7"/>
  <c r="J66" i="7"/>
  <c r="J67" i="7" s="1"/>
  <c r="G66" i="7"/>
  <c r="F66" i="7"/>
  <c r="F67" i="7" s="1"/>
  <c r="E66" i="7"/>
  <c r="D66" i="7"/>
  <c r="D67" i="7" s="1"/>
  <c r="S58" i="7" l="1"/>
  <c r="S67" i="7" s="1"/>
  <c r="Q58" i="7"/>
  <c r="Q67" i="7" s="1"/>
  <c r="AQ67" i="7" l="1"/>
  <c r="AN67" i="7"/>
  <c r="AO58" i="7"/>
  <c r="AO67" i="7" s="1"/>
  <c r="AR58" i="7"/>
  <c r="AR67" i="7" s="1"/>
  <c r="AP58" i="7"/>
  <c r="AP67" i="7" s="1"/>
  <c r="AS67" i="7"/>
  <c r="G58" i="7" l="1"/>
  <c r="G67" i="7" s="1"/>
  <c r="E58" i="7" l="1"/>
  <c r="E67" i="7" s="1"/>
  <c r="M58" i="7"/>
  <c r="M67" i="7" s="1"/>
  <c r="K58" i="7"/>
  <c r="K67" i="7" s="1"/>
  <c r="I142" i="7" l="1"/>
  <c r="O142" i="7"/>
  <c r="Y58" i="7" l="1"/>
  <c r="Y67" i="7" s="1"/>
  <c r="W58" i="7"/>
  <c r="W67" i="7" s="1"/>
  <c r="AO9" i="7"/>
  <c r="AA142" i="7" l="1"/>
  <c r="U142" i="7"/>
  <c r="AS142" i="7" l="1"/>
</calcChain>
</file>

<file path=xl/sharedStrings.xml><?xml version="1.0" encoding="utf-8"?>
<sst xmlns="http://schemas.openxmlformats.org/spreadsheetml/2006/main" count="727" uniqueCount="335">
  <si>
    <t xml:space="preserve"> TANÓRA-, KREDIT- ÉS VIZSGATERV </t>
  </si>
  <si>
    <t>teljes idejű képzésben, nappali munkarend szerint tanuló hallgatók részére</t>
  </si>
  <si>
    <t>tantárgy kódja</t>
  </si>
  <si>
    <t>tantárgy jellege</t>
  </si>
  <si>
    <t>tanulmányi terület/tantárgy</t>
  </si>
  <si>
    <t>félév/szemeszter</t>
  </si>
  <si>
    <t>összesen</t>
  </si>
  <si>
    <t>TÁRGYFELELŐS SZERVEZETI EGYSÉG</t>
  </si>
  <si>
    <t>TÁRGYFELELŐS SZEMÉLY</t>
  </si>
  <si>
    <t>1.</t>
  </si>
  <si>
    <t>2.</t>
  </si>
  <si>
    <t>3.</t>
  </si>
  <si>
    <t>4.</t>
  </si>
  <si>
    <t>5.</t>
  </si>
  <si>
    <t>6.</t>
  </si>
  <si>
    <t>elm.</t>
  </si>
  <si>
    <t>gyak.</t>
  </si>
  <si>
    <t>kredit</t>
  </si>
  <si>
    <t xml:space="preserve">számonkérés   </t>
  </si>
  <si>
    <t xml:space="preserve">számonkérés    </t>
  </si>
  <si>
    <t>elmélet + gyakorlat heti összes tanóra</t>
  </si>
  <si>
    <t>heti tanóra</t>
  </si>
  <si>
    <t>félévi tanóra</t>
  </si>
  <si>
    <t>TÖRZSANYAG ÖSSZESEN</t>
  </si>
  <si>
    <t>x</t>
  </si>
  <si>
    <t>Kreditet nem képező tantárgyak</t>
  </si>
  <si>
    <t>Kreditet nem képező tantárgyak összesen:</t>
  </si>
  <si>
    <t>ÖSSZES TANÓRARENDI TANÓRA</t>
  </si>
  <si>
    <t>SZÁMONKÉRÉSEK ÖSSZESÍTŐ</t>
  </si>
  <si>
    <t>Aláírás (A)</t>
  </si>
  <si>
    <t>Beszámoló (B)</t>
  </si>
  <si>
    <t>Évközi értékelés  (ÉÉ)</t>
  </si>
  <si>
    <t>Évközi értékelés (((zárvizsga tárgy((ÉÉ(Z)))</t>
  </si>
  <si>
    <t>Gyakorlati jegy(GYJ)</t>
  </si>
  <si>
    <t>Gyakorlati jegy (((zárvizsga tárgy((GYJ(Z)))</t>
  </si>
  <si>
    <t>Kollokvium (K)</t>
  </si>
  <si>
    <t>Kollokvium (((zárvizsga tárgy((K(Z)))</t>
  </si>
  <si>
    <t>Alapvizsga (AV)</t>
  </si>
  <si>
    <t>Komplex vizsga (KV)</t>
  </si>
  <si>
    <t>Szigorlat (SZG)</t>
  </si>
  <si>
    <t>Zárvizsga tárgy(ZV)</t>
  </si>
  <si>
    <t>FÉLÉVENKÉNT SZÁMONKÉRÉSEK ÖSSZESEN:</t>
  </si>
  <si>
    <t>NEMZETKÖZI BIZTONSÁG - ÉS VÉDELEMPOLITIKAI ALAPKÉPZÉSI SZAK</t>
  </si>
  <si>
    <t>érvényes 2024/2025-ös tanévtől felmenő rendszerben.</t>
  </si>
  <si>
    <t>K</t>
  </si>
  <si>
    <t>A magyar külpolitika alapjai</t>
  </si>
  <si>
    <t>ÁNTK Nemzetközi Kapcsolatok és Diplomácia Tanszék</t>
  </si>
  <si>
    <t>ÁEKMTB11</t>
  </si>
  <si>
    <t>Jogi alapismeretek</t>
  </si>
  <si>
    <t>ÉÉ</t>
  </si>
  <si>
    <t>ÁNTK Európai Köz- és Magánjogi Tanszék</t>
  </si>
  <si>
    <t>Dr. Orbán Endre</t>
  </si>
  <si>
    <t>HKMTTA27</t>
  </si>
  <si>
    <t xml:space="preserve">Földrajzi és katonai térképészeti ismeretek </t>
  </si>
  <si>
    <t>GYJ</t>
  </si>
  <si>
    <t>ÁNTK Európa-tanulmányok Tanszék</t>
  </si>
  <si>
    <t>HKKVTA03</t>
  </si>
  <si>
    <t>Politikaelmélet</t>
  </si>
  <si>
    <t>HKÖMTA936</t>
  </si>
  <si>
    <t>Harcászat</t>
  </si>
  <si>
    <t>Dr. Szabó László István</t>
  </si>
  <si>
    <t>HHK Katonai Vezetéstudományi Tanszék</t>
  </si>
  <si>
    <t>HKHATA004</t>
  </si>
  <si>
    <t>Hadtudomány</t>
  </si>
  <si>
    <t>Dr. Forgács Balázs</t>
  </si>
  <si>
    <t>Dr. Zachar Péter Krisztián</t>
  </si>
  <si>
    <t>Dr. Koller Boglárka</t>
  </si>
  <si>
    <t>Dr. Máthé Réka Zsuzsánna</t>
  </si>
  <si>
    <t>Közgazdaságtan</t>
  </si>
  <si>
    <t>ÁNTK Közgazdaságtani és Nemzetközi Gazdaságtani Tanszék</t>
  </si>
  <si>
    <t>Dr. Fülöp Katalin</t>
  </si>
  <si>
    <t>ÁNKDB18</t>
  </si>
  <si>
    <t xml:space="preserve">A hidegháború stratégiái </t>
  </si>
  <si>
    <t>HNBTTB36</t>
  </si>
  <si>
    <t>Biztonságpolitika és nemzetközi szervezetek</t>
  </si>
  <si>
    <t>HHK Nemzetközi Biztonsági Tanulmányok Tanszék</t>
  </si>
  <si>
    <t>Dr. Molnár Dóra</t>
  </si>
  <si>
    <t>HKNBB051</t>
  </si>
  <si>
    <t>Nemzetbiztonsági tanulmányok</t>
  </si>
  <si>
    <t>GYJ(SZ)</t>
  </si>
  <si>
    <t>NBI Katonai Nemzetbiztonsági Tanszék</t>
  </si>
  <si>
    <t xml:space="preserve">Dr. Magyar Sándor </t>
  </si>
  <si>
    <t>HKHATA901</t>
  </si>
  <si>
    <t>Védelem és közszolgálat</t>
  </si>
  <si>
    <t xml:space="preserve"> ÁNKDB20</t>
  </si>
  <si>
    <t>Regionális tanulmányok</t>
  </si>
  <si>
    <t>Dr. Marsai Viktor</t>
  </si>
  <si>
    <t>HKHDTA46</t>
  </si>
  <si>
    <t xml:space="preserve">Haditechnikai ismeretek </t>
  </si>
  <si>
    <t>Végvári Zsolt</t>
  </si>
  <si>
    <t>Hibrid hadviselés, információs és kiber műveletek</t>
  </si>
  <si>
    <t>HKEHVA71</t>
  </si>
  <si>
    <t>HHK Haditechnikai Tanszék</t>
  </si>
  <si>
    <t>HHK Elektronikai Hadviselés Tanszék</t>
  </si>
  <si>
    <t xml:space="preserve">Dr. Haig Zsolt </t>
  </si>
  <si>
    <t>ÁÁJTB05</t>
  </si>
  <si>
    <t xml:space="preserve">Magyarország stratégiai dimenziói a múltban és ma </t>
  </si>
  <si>
    <t>ÁNTK Állam- és Jogtörténeti Tanszék.</t>
  </si>
  <si>
    <t>Dr. Nagyernyei-Szabó Ádám Sándor</t>
  </si>
  <si>
    <t>HKHFKTA19</t>
  </si>
  <si>
    <t>Modernkori hadtörténelem</t>
  </si>
  <si>
    <t>ÁNJTB08</t>
  </si>
  <si>
    <t xml:space="preserve">Nemzetközi jog </t>
  </si>
  <si>
    <t>ÁNTK Nemzetközi Jogi Tanszék</t>
  </si>
  <si>
    <t>Dr. Csapó Zsuzsanna</t>
  </si>
  <si>
    <t>Nemzetközi gazdaságtan</t>
  </si>
  <si>
    <t>Dr. Kutasi Gábor</t>
  </si>
  <si>
    <t>KFIBA01</t>
  </si>
  <si>
    <t>Fenntartható fejlődés</t>
  </si>
  <si>
    <t>Környezeti Fenntarthatósági Intézet</t>
  </si>
  <si>
    <t xml:space="preserve">RRVTB06 </t>
  </si>
  <si>
    <t>Közös Közszolgálati Gyakorlat</t>
  </si>
  <si>
    <t>RTK Rendészettudományi Kar Rendészeti Vezetéstudományi Tanszék</t>
  </si>
  <si>
    <t>Dr. Kovács Gábor</t>
  </si>
  <si>
    <t>HKHATA005</t>
  </si>
  <si>
    <t>A katonai stratégia alapjai</t>
  </si>
  <si>
    <t>K(Z)</t>
  </si>
  <si>
    <t xml:space="preserve">Dr. Forgács Balázs </t>
  </si>
  <si>
    <t>HKMTTA26</t>
  </si>
  <si>
    <t xml:space="preserve">NATO-történet </t>
  </si>
  <si>
    <t>Politikai diskurzuselemzés</t>
  </si>
  <si>
    <t xml:space="preserve">Civilizációnk kihívásai </t>
  </si>
  <si>
    <t>ÁÁJTB06</t>
  </si>
  <si>
    <t>Nemzetközi kapcsolatok elmélete és története</t>
  </si>
  <si>
    <t>Nagyhatalmak a 21. században – USA, Kína, Oroszország</t>
  </si>
  <si>
    <t>ÁNTK Kína-tanulmányok Tanszék</t>
  </si>
  <si>
    <t xml:space="preserve">ÁNTK Állam- és Jogtörténeti Tanszék </t>
  </si>
  <si>
    <t>HKHATA006</t>
  </si>
  <si>
    <t>Katonai stratégia</t>
  </si>
  <si>
    <t xml:space="preserve">Dr. P. Szabó Sándor </t>
  </si>
  <si>
    <t>Dr. Szente-Varga Mónika</t>
  </si>
  <si>
    <t>Holecz József</t>
  </si>
  <si>
    <t>HNBTTB33</t>
  </si>
  <si>
    <t>Globális biztonsági kihívások</t>
  </si>
  <si>
    <t>Dr. Remek Éva</t>
  </si>
  <si>
    <t>HKKVTA02</t>
  </si>
  <si>
    <t>A haderő társadalmi vetületei</t>
  </si>
  <si>
    <t>HHK  Nemzetközi Biztonsági Tanulmányok Tanszék</t>
  </si>
  <si>
    <t>HNBTTBA06</t>
  </si>
  <si>
    <t>Európai Unió közös kül- és biztonságpolitikája</t>
  </si>
  <si>
    <t>Dr. Molnár Anna</t>
  </si>
  <si>
    <t>HNBTTB28</t>
  </si>
  <si>
    <t>Dr. Tánczos Mariann</t>
  </si>
  <si>
    <t>Környező országok katonai stratégiái</t>
  </si>
  <si>
    <t xml:space="preserve">HNBTTB31 </t>
  </si>
  <si>
    <t>Magyarország katonai védelme</t>
  </si>
  <si>
    <t>HKÖMT931</t>
  </si>
  <si>
    <t>Műveletek és Műveleti Környezet</t>
  </si>
  <si>
    <t>Szakdolgozatírás projektfeladat II.</t>
  </si>
  <si>
    <t>Szakdolgozatírás projektfeladat I..</t>
  </si>
  <si>
    <t>HNBTTB30</t>
  </si>
  <si>
    <t>Idegen nyelv</t>
  </si>
  <si>
    <t>Kötelezően választható szaknyelv</t>
  </si>
  <si>
    <t xml:space="preserve">Szabadon választható 1. </t>
  </si>
  <si>
    <t>KV</t>
  </si>
  <si>
    <t xml:space="preserve">Szabadon választható 2. </t>
  </si>
  <si>
    <t xml:space="preserve">Szabadon választható 3. </t>
  </si>
  <si>
    <t xml:space="preserve">Szabadon választható 4. </t>
  </si>
  <si>
    <t>HNBTTB34</t>
  </si>
  <si>
    <t>Biztonságpolitikai szigorlat</t>
  </si>
  <si>
    <t>HNBTTB35</t>
  </si>
  <si>
    <t>Záróvizsga</t>
  </si>
  <si>
    <t>SZG</t>
  </si>
  <si>
    <t>ZV</t>
  </si>
  <si>
    <t>HNBTTBA20</t>
  </si>
  <si>
    <t>Angol STANAG katonai szaknyelvi vizsgafelkészítő (C1)</t>
  </si>
  <si>
    <t>HNBTTBA23</t>
  </si>
  <si>
    <t>Angol katonai szaknyelv (C1)</t>
  </si>
  <si>
    <t>HNBTTBA13</t>
  </si>
  <si>
    <t>Political Discourse in the Media</t>
  </si>
  <si>
    <t>HNBTTMA38</t>
  </si>
  <si>
    <t>EU Security, Resilience and Sustainability</t>
  </si>
  <si>
    <t>Hybrid Warfare</t>
  </si>
  <si>
    <t>HKISZLA511</t>
  </si>
  <si>
    <t>Német katonai szaknyelv B2 1.</t>
  </si>
  <si>
    <t>HKISZLA512</t>
  </si>
  <si>
    <t>Német katonai szaknyelv B2 2.</t>
  </si>
  <si>
    <t>HKISZLA513</t>
  </si>
  <si>
    <t>Biztonság- és védelempolitikai német szaknyelv alapjai I.</t>
  </si>
  <si>
    <t>HKISZLA514</t>
  </si>
  <si>
    <t>Biztonság- és védelempolitikai német szaknyelv alapjai II.</t>
  </si>
  <si>
    <t>HKISZLA601</t>
  </si>
  <si>
    <t>STANAG 3 nyelvvizsgafelkészítő 1.</t>
  </si>
  <si>
    <t>HKISZLA602</t>
  </si>
  <si>
    <t xml:space="preserve">STANAG 3 nyelvvizsgafelkészítő 2. </t>
  </si>
  <si>
    <t>HKISZLA603</t>
  </si>
  <si>
    <t>Általános angol felsőfokú kommunikációs készségfejlesztő 1.</t>
  </si>
  <si>
    <t>HKISZLA604</t>
  </si>
  <si>
    <t>Általános angol felsőfokú kommunikációs készségfejlesztő 2.</t>
  </si>
  <si>
    <t xml:space="preserve"> HKISZLA701</t>
  </si>
  <si>
    <t xml:space="preserve">Francia katonapolitikai szaknyelv  </t>
  </si>
  <si>
    <t>HKISZLA702</t>
  </si>
  <si>
    <t xml:space="preserve">Francia biztonság- és védelempolitikai szaknyelvi kommunikációs készség fejlesztése </t>
  </si>
  <si>
    <t>HKISZLA703</t>
  </si>
  <si>
    <t xml:space="preserve">Francia biztonság- és védelempolitikai szaknyelv  </t>
  </si>
  <si>
    <t>HKISZLA704</t>
  </si>
  <si>
    <t>Francia biztonság- és védelempolitikai szaknyelv 2.</t>
  </si>
  <si>
    <t xml:space="preserve">HKISZLA705 </t>
  </si>
  <si>
    <t>Francia általános és politikai szaknyelvi ismeretek 1.</t>
  </si>
  <si>
    <t>HKISZLA706</t>
  </si>
  <si>
    <t>Francia általános és politikai szaknyelvi ismeretek 2.</t>
  </si>
  <si>
    <t>HNBTTBA18</t>
  </si>
  <si>
    <t>Visegrad Studies</t>
  </si>
  <si>
    <t>EATKIB01</t>
  </si>
  <si>
    <t>Political system of the US</t>
  </si>
  <si>
    <t>HNBTTB29</t>
  </si>
  <si>
    <t>ÁNKDB21</t>
  </si>
  <si>
    <t>Bevezetés a fegyverzetellenőrzés és leszerelés kérdéseibe</t>
  </si>
  <si>
    <t>Nagyné Dr. Rózsa Erzsébet</t>
  </si>
  <si>
    <t xml:space="preserve">Kötelezően választható tantárgyak </t>
  </si>
  <si>
    <t xml:space="preserve">Jakusné dr. Harnos Éva </t>
  </si>
  <si>
    <t xml:space="preserve">Dr. Kiss Gabriella </t>
  </si>
  <si>
    <t>HHK Idegennyelvi és Szaknyelvi Lektorátus</t>
  </si>
  <si>
    <t xml:space="preserve">Dr. Fregán Beatrix </t>
  </si>
  <si>
    <t>Dr. Stepper Péter</t>
  </si>
  <si>
    <t>Dr. Csizmazia Gábor</t>
  </si>
  <si>
    <t xml:space="preserve">EJKK Amerika Kutatóintézet </t>
  </si>
  <si>
    <t xml:space="preserve">Szabadon  választható tantárgyak </t>
  </si>
  <si>
    <t>HNBTTMA34</t>
  </si>
  <si>
    <t>SZV</t>
  </si>
  <si>
    <t xml:space="preserve">Mediterrán térség </t>
  </si>
  <si>
    <t>HBV2MKT036V</t>
  </si>
  <si>
    <t xml:space="preserve">Kína-tanulmányok </t>
  </si>
  <si>
    <t xml:space="preserve">ÁNTK  Kína-tanulmányok Tanszék  </t>
  </si>
  <si>
    <t>HKEHVA68</t>
  </si>
  <si>
    <t>Biztonságpolitika és stratégiai kommunikáció</t>
  </si>
  <si>
    <t>Dr. Németh József Lajos</t>
  </si>
  <si>
    <t>HKHFKTA05</t>
  </si>
  <si>
    <t xml:space="preserve">Hadijáték és harcászati szintű döntéshozatal </t>
  </si>
  <si>
    <t xml:space="preserve">Dr. Harangi-Tóth Zoltán </t>
  </si>
  <si>
    <t>HKHFKTA06</t>
  </si>
  <si>
    <t xml:space="preserve">Konfliktus elemzés és hadijáték </t>
  </si>
  <si>
    <t>HKHJITM089</t>
  </si>
  <si>
    <t>A Civil-katonai együttműködés gyakorlati alkalmazása a 21. században</t>
  </si>
  <si>
    <t>Dr. Sztankai Krisztián</t>
  </si>
  <si>
    <t xml:space="preserve">HHK Honvédelmi Jogi és Igazgatási Tanszék  </t>
  </si>
  <si>
    <t>HKJITA088</t>
  </si>
  <si>
    <t>Vallás és biztonság</t>
  </si>
  <si>
    <t>Dr. Kaló József</t>
  </si>
  <si>
    <t>HNBTTBA11</t>
  </si>
  <si>
    <t>A fegyveres erő alkalmazása a 21. században</t>
  </si>
  <si>
    <t>HNBTTBA21</t>
  </si>
  <si>
    <t xml:space="preserve">Dél-Amerika a 21. században – társadalmi, gazdasági és politikai konfliktusok </t>
  </si>
  <si>
    <t>Spanyolország: Kultúra, történelem és integráció</t>
  </si>
  <si>
    <t>HNBTTBA22</t>
  </si>
  <si>
    <t>Az Andok régió és Magyarország kapcsolatai – metszéspontban a kábítószer és a terrorizmus</t>
  </si>
  <si>
    <t>HNBTTBA19</t>
  </si>
  <si>
    <t>Régiók - biztonsági kihívások – megoldások</t>
  </si>
  <si>
    <t>Vezetés- és szervezéselmélet</t>
  </si>
  <si>
    <t>RRVTB01</t>
  </si>
  <si>
    <t>RTK Rendészeti Vezetéstudományi Tanszék</t>
  </si>
  <si>
    <t xml:space="preserve">Dr. Kovács Gábor </t>
  </si>
  <si>
    <t xml:space="preserve">Konfliktuselméletek </t>
  </si>
  <si>
    <t>Novák-Varró Virág</t>
  </si>
  <si>
    <t>RTKTB80</t>
  </si>
  <si>
    <t>RTK Testnevelési és Küzdősportok Tanszék</t>
  </si>
  <si>
    <t>Dr. Freyer Tamás</t>
  </si>
  <si>
    <t>A stratégiai módszertan külpolitikai alkalmazása</t>
  </si>
  <si>
    <t>HNBTTB37</t>
  </si>
  <si>
    <t>Dr. Szesztay Ádám</t>
  </si>
  <si>
    <t>HNBTTB32</t>
  </si>
  <si>
    <t>Dr. Boldizsár Gábor</t>
  </si>
  <si>
    <t>HNBTTBA15</t>
  </si>
  <si>
    <t>HNBTTBA14</t>
  </si>
  <si>
    <t>HKHATM332</t>
  </si>
  <si>
    <t>Veres Violetta</t>
  </si>
  <si>
    <t>INITV801</t>
  </si>
  <si>
    <t>Kínai nyelv 1.</t>
  </si>
  <si>
    <t>Dr. P. Szabó Sándor</t>
  </si>
  <si>
    <t>Kutatási módszertan alapjai</t>
  </si>
  <si>
    <t>Testnevelés</t>
  </si>
  <si>
    <t xml:space="preserve">Bánszki Gábor </t>
  </si>
  <si>
    <t>HHK Katonai Testnevelési és Sportközpont</t>
  </si>
  <si>
    <t>Szakmai gyakorlat alapszakon</t>
  </si>
  <si>
    <t>K(SZ)</t>
  </si>
  <si>
    <t>GYJ(Z)</t>
  </si>
  <si>
    <t>HNBTTBA10</t>
  </si>
  <si>
    <t>Siposné  Dr. Kecskeméthy Klára</t>
  </si>
  <si>
    <t>HKTSKABP01</t>
  </si>
  <si>
    <t xml:space="preserve">Testnevelés 2. </t>
  </si>
  <si>
    <t>HKISZLA707</t>
  </si>
  <si>
    <t>Francia katonadiplomáciai szaknyelvi alapismeretek</t>
  </si>
  <si>
    <t>HKISZLA708</t>
  </si>
  <si>
    <t>Francia nyelv középfokon (B2)</t>
  </si>
  <si>
    <t>Európai uniós tanulmányok</t>
  </si>
  <si>
    <t>Gyakorlati jegy (((zárvizsga tárgy((GYJ(SZ)))</t>
  </si>
  <si>
    <t>Kollokvium (((zárvizsga tárgy((K(SZ)))</t>
  </si>
  <si>
    <t>ÁNKDB23</t>
  </si>
  <si>
    <t>ÁEUTTB15</t>
  </si>
  <si>
    <t>ÁKNGTB23</t>
  </si>
  <si>
    <t>ÁKNGTB24</t>
  </si>
  <si>
    <t>ÁKTT02</t>
  </si>
  <si>
    <t>HNBTTB40</t>
  </si>
  <si>
    <t>Dr. Horváth Tibor</t>
  </si>
  <si>
    <t>Jakusné Dr. Harnos Éva</t>
  </si>
  <si>
    <t>HNBTTB41</t>
  </si>
  <si>
    <t>EU Secure: aspects of European security</t>
  </si>
  <si>
    <t>INITV802</t>
  </si>
  <si>
    <t>Kínai nyelv 2</t>
  </si>
  <si>
    <t>Kínai nyelv 3</t>
  </si>
  <si>
    <t>INITV803</t>
  </si>
  <si>
    <t>INITV804</t>
  </si>
  <si>
    <t>Kínai nyelv 4.</t>
  </si>
  <si>
    <t>INITV805</t>
  </si>
  <si>
    <t>Kínai nyelv 5.</t>
  </si>
  <si>
    <t>Kínai nyelv 6.</t>
  </si>
  <si>
    <t>INITV806</t>
  </si>
  <si>
    <t>Dr. Vég Róbert László</t>
  </si>
  <si>
    <t>LFSZE01</t>
  </si>
  <si>
    <t>Dr. Kovács László</t>
  </si>
  <si>
    <t>Ludovika Fesztivál Szabadegyetem</t>
  </si>
  <si>
    <t>HHK Hadászati és Hadműveleti Tanszék</t>
  </si>
  <si>
    <t xml:space="preserve">HHK Harctámogató Tanszék </t>
  </si>
  <si>
    <t>HHK Hadtörténelem Tanszék</t>
  </si>
  <si>
    <t>HHK Összfegyvernemi Harcászati Tanszék</t>
  </si>
  <si>
    <t>HHK Harctámogató Tanszék</t>
  </si>
  <si>
    <t>ÁNKDB22</t>
  </si>
  <si>
    <t>HKISZLA515</t>
  </si>
  <si>
    <t>Német politikai szaknyelv</t>
  </si>
  <si>
    <t xml:space="preserve"> HHK Összfegyvernemi Harcászati Tanszék</t>
  </si>
  <si>
    <t>ÁEKMTB55</t>
  </si>
  <si>
    <t>HHK Infokommunikációs és Információbiztonsági Tanszék</t>
  </si>
  <si>
    <t>Szent László Program – Erdély felfedezése</t>
  </si>
  <si>
    <t>ÁÁJTV27</t>
  </si>
  <si>
    <t>A Biblia kultúrtörténeti hatása a nyugati világban</t>
  </si>
  <si>
    <t>ÁÁJTV28</t>
  </si>
  <si>
    <t>Vallás és kultusz a Római Birodalomban</t>
  </si>
  <si>
    <t>ÁÁJTV29</t>
  </si>
  <si>
    <t>Magyar katonaköltők és -írók, különös tekintettel Békássy Ferencre és Hamvas Bélára</t>
  </si>
  <si>
    <t>HKHFKTA22</t>
  </si>
  <si>
    <t>Military and warrior ethics in different cultures</t>
  </si>
  <si>
    <t>Matányi Marcell</t>
  </si>
  <si>
    <t>Dr. Máthé Katalin</t>
  </si>
  <si>
    <t>Dr. Markovics Milán Mór</t>
  </si>
  <si>
    <t>Sztankai Krisztián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</si>
</sst>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\-??\ _F_t_-;_-@_-"/>
    <numFmt numFmtId="165" formatCode="_-* #,##0\ _F_t_-;\-* #,##0\ _F_t_-;_-* \-??\ _F_t_-;_-@_-"/>
  </numFmts>
  <fonts count="43"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 Narrow"/>
      <family val="2"/>
      <charset val="238"/>
    </font>
    <font>
      <b/>
      <sz val="18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3"/>
      <name val="Arial Narrow"/>
      <family val="2"/>
      <charset val="238"/>
    </font>
    <font>
      <sz val="13"/>
      <name val="Arial Narrow"/>
      <family val="2"/>
      <charset val="238"/>
    </font>
    <font>
      <sz val="11"/>
      <name val="Arial CE"/>
      <family val="2"/>
      <charset val="238"/>
    </font>
    <font>
      <sz val="13"/>
      <name val="Arial CE"/>
      <family val="2"/>
      <charset val="238"/>
    </font>
    <font>
      <sz val="11"/>
      <name val="Arial Narrow"/>
      <family val="2"/>
      <charset val="238"/>
    </font>
    <font>
      <sz val="14"/>
      <name val="Arial Narrow"/>
      <family val="2"/>
      <charset val="238"/>
    </font>
    <font>
      <sz val="14"/>
      <name val="Arial CE"/>
      <family val="2"/>
      <charset val="238"/>
    </font>
    <font>
      <sz val="10"/>
      <name val="Arial Narrow"/>
      <family val="2"/>
      <charset val="238"/>
    </font>
    <font>
      <sz val="10"/>
      <color rgb="FFFF0000"/>
      <name val="Arial CE"/>
      <family val="2"/>
      <charset val="238"/>
    </font>
    <font>
      <sz val="10"/>
      <name val="Arial CE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 CE"/>
      <family val="2"/>
      <charset val="238"/>
    </font>
    <font>
      <sz val="10"/>
      <color rgb="FF000000"/>
      <name val="Arial Narrow"/>
      <family val="2"/>
      <charset val="238"/>
    </font>
    <font>
      <sz val="13"/>
      <name val="Arial Narrov"/>
      <charset val="238"/>
    </font>
    <font>
      <sz val="10"/>
      <color theme="1"/>
      <name val="Arial Narrow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8"/>
      </left>
      <right style="thin">
        <color indexed="8"/>
      </right>
      <top/>
      <bottom style="double">
        <color auto="1"/>
      </bottom>
      <diagonal/>
    </border>
    <border>
      <left style="double">
        <color indexed="8"/>
      </left>
      <right/>
      <top style="double">
        <color auto="1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auto="1"/>
      </top>
      <bottom style="double">
        <color indexed="8"/>
      </bottom>
      <diagonal/>
    </border>
    <border>
      <left/>
      <right style="double">
        <color indexed="8"/>
      </right>
      <top style="double">
        <color auto="1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8"/>
      </bottom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164" fontId="3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33" fillId="17" borderId="7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20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0" fontId="35" fillId="0" borderId="0"/>
    <xf numFmtId="0" fontId="2" fillId="0" borderId="0"/>
    <xf numFmtId="0" fontId="1" fillId="0" borderId="0"/>
    <xf numFmtId="0" fontId="37" fillId="0" borderId="0"/>
    <xf numFmtId="0" fontId="33" fillId="0" borderId="0"/>
  </cellStyleXfs>
  <cellXfs count="326">
    <xf numFmtId="0" fontId="0" fillId="0" borderId="0" xfId="0"/>
    <xf numFmtId="0" fontId="21" fillId="0" borderId="0" xfId="40" applyFont="1" applyAlignment="1">
      <alignment horizontal="left"/>
    </xf>
    <xf numFmtId="0" fontId="16" fillId="0" borderId="0" xfId="40"/>
    <xf numFmtId="0" fontId="29" fillId="0" borderId="0" xfId="40" applyFont="1"/>
    <xf numFmtId="1" fontId="21" fillId="4" borderId="17" xfId="40" applyNumberFormat="1" applyFont="1" applyFill="1" applyBorder="1" applyAlignment="1">
      <alignment horizontal="center"/>
    </xf>
    <xf numFmtId="1" fontId="21" fillId="4" borderId="14" xfId="40" applyNumberFormat="1" applyFont="1" applyFill="1" applyBorder="1" applyAlignment="1">
      <alignment horizontal="center"/>
    </xf>
    <xf numFmtId="1" fontId="21" fillId="4" borderId="15" xfId="40" applyNumberFormat="1" applyFont="1" applyFill="1" applyBorder="1" applyAlignment="1">
      <alignment horizontal="center"/>
    </xf>
    <xf numFmtId="1" fontId="21" fillId="4" borderId="19" xfId="40" applyNumberFormat="1" applyFont="1" applyFill="1" applyBorder="1" applyAlignment="1">
      <alignment horizontal="center" vertical="center" shrinkToFit="1"/>
    </xf>
    <xf numFmtId="0" fontId="27" fillId="4" borderId="10" xfId="40" applyFont="1" applyFill="1" applyBorder="1"/>
    <xf numFmtId="0" fontId="23" fillId="4" borderId="22" xfId="40" applyFont="1" applyFill="1" applyBorder="1" applyAlignment="1">
      <alignment horizontal="center"/>
    </xf>
    <xf numFmtId="0" fontId="30" fillId="4" borderId="23" xfId="40" applyFont="1" applyFill="1" applyBorder="1"/>
    <xf numFmtId="0" fontId="23" fillId="4" borderId="0" xfId="40" applyFont="1" applyFill="1" applyAlignment="1">
      <alignment horizontal="center"/>
    </xf>
    <xf numFmtId="0" fontId="30" fillId="4" borderId="17" xfId="40" applyFont="1" applyFill="1" applyBorder="1" applyAlignment="1">
      <alignment horizontal="center"/>
    </xf>
    <xf numFmtId="1" fontId="21" fillId="4" borderId="31" xfId="40" applyNumberFormat="1" applyFont="1" applyFill="1" applyBorder="1" applyAlignment="1">
      <alignment horizontal="center"/>
    </xf>
    <xf numFmtId="0" fontId="30" fillId="4" borderId="30" xfId="40" applyFont="1" applyFill="1" applyBorder="1" applyAlignment="1">
      <alignment horizontal="center"/>
    </xf>
    <xf numFmtId="0" fontId="21" fillId="4" borderId="32" xfId="40" applyFont="1" applyFill="1" applyBorder="1" applyAlignment="1">
      <alignment horizontal="left" vertical="center" wrapText="1"/>
    </xf>
    <xf numFmtId="0" fontId="21" fillId="4" borderId="33" xfId="40" applyFont="1" applyFill="1" applyBorder="1" applyAlignment="1">
      <alignment horizontal="center"/>
    </xf>
    <xf numFmtId="0" fontId="23" fillId="4" borderId="34" xfId="40" applyFont="1" applyFill="1" applyBorder="1" applyAlignment="1">
      <alignment horizontal="center"/>
    </xf>
    <xf numFmtId="1" fontId="23" fillId="4" borderId="33" xfId="40" applyNumberFormat="1" applyFont="1" applyFill="1" applyBorder="1" applyAlignment="1">
      <alignment horizontal="center"/>
    </xf>
    <xf numFmtId="0" fontId="31" fillId="24" borderId="32" xfId="40" applyFont="1" applyFill="1" applyBorder="1" applyAlignment="1">
      <alignment horizontal="left" vertical="center" wrapText="1"/>
    </xf>
    <xf numFmtId="0" fontId="31" fillId="24" borderId="33" xfId="40" applyFont="1" applyFill="1" applyBorder="1" applyAlignment="1">
      <alignment horizontal="center"/>
    </xf>
    <xf numFmtId="0" fontId="32" fillId="0" borderId="0" xfId="40" applyFont="1"/>
    <xf numFmtId="0" fontId="30" fillId="4" borderId="41" xfId="40" applyFont="1" applyFill="1" applyBorder="1" applyAlignment="1">
      <alignment horizontal="center"/>
    </xf>
    <xf numFmtId="0" fontId="21" fillId="4" borderId="41" xfId="40" applyFont="1" applyFill="1" applyBorder="1"/>
    <xf numFmtId="0" fontId="21" fillId="4" borderId="14" xfId="40" applyFont="1" applyFill="1" applyBorder="1" applyAlignment="1">
      <alignment horizontal="center"/>
    </xf>
    <xf numFmtId="0" fontId="21" fillId="4" borderId="17" xfId="40" applyFont="1" applyFill="1" applyBorder="1"/>
    <xf numFmtId="1" fontId="21" fillId="4" borderId="20" xfId="40" applyNumberFormat="1" applyFont="1" applyFill="1" applyBorder="1" applyAlignment="1">
      <alignment horizontal="center"/>
    </xf>
    <xf numFmtId="1" fontId="21" fillId="4" borderId="45" xfId="40" applyNumberFormat="1" applyFont="1" applyFill="1" applyBorder="1" applyAlignment="1">
      <alignment horizontal="center"/>
    </xf>
    <xf numFmtId="1" fontId="21" fillId="4" borderId="16" xfId="40" applyNumberFormat="1" applyFont="1" applyFill="1" applyBorder="1" applyAlignment="1">
      <alignment horizontal="center"/>
    </xf>
    <xf numFmtId="1" fontId="21" fillId="4" borderId="46" xfId="40" applyNumberFormat="1" applyFont="1" applyFill="1" applyBorder="1" applyAlignment="1">
      <alignment horizontal="center"/>
    </xf>
    <xf numFmtId="0" fontId="21" fillId="4" borderId="14" xfId="40" applyFont="1" applyFill="1" applyBorder="1" applyAlignment="1">
      <alignment horizontal="left"/>
    </xf>
    <xf numFmtId="0" fontId="28" fillId="4" borderId="17" xfId="40" applyFont="1" applyFill="1" applyBorder="1"/>
    <xf numFmtId="0" fontId="21" fillId="4" borderId="29" xfId="40" applyFont="1" applyFill="1" applyBorder="1" applyAlignment="1">
      <alignment horizontal="left"/>
    </xf>
    <xf numFmtId="0" fontId="21" fillId="4" borderId="30" xfId="40" applyFont="1" applyFill="1" applyBorder="1"/>
    <xf numFmtId="1" fontId="21" fillId="4" borderId="47" xfId="40" applyNumberFormat="1" applyFont="1" applyFill="1" applyBorder="1" applyAlignment="1">
      <alignment horizontal="center"/>
    </xf>
    <xf numFmtId="1" fontId="21" fillId="4" borderId="25" xfId="40" applyNumberFormat="1" applyFont="1" applyFill="1" applyBorder="1" applyAlignment="1">
      <alignment horizontal="center"/>
    </xf>
    <xf numFmtId="0" fontId="21" fillId="4" borderId="48" xfId="40" applyFont="1" applyFill="1" applyBorder="1" applyAlignment="1">
      <alignment horizontal="left"/>
    </xf>
    <xf numFmtId="1" fontId="21" fillId="4" borderId="42" xfId="40" applyNumberFormat="1" applyFont="1" applyFill="1" applyBorder="1" applyAlignment="1">
      <alignment horizontal="center"/>
    </xf>
    <xf numFmtId="1" fontId="21" fillId="4" borderId="49" xfId="40" applyNumberFormat="1" applyFont="1" applyFill="1" applyBorder="1" applyAlignment="1">
      <alignment horizontal="center"/>
    </xf>
    <xf numFmtId="1" fontId="21" fillId="4" borderId="50" xfId="40" applyNumberFormat="1" applyFont="1" applyFill="1" applyBorder="1" applyAlignment="1">
      <alignment horizontal="center"/>
    </xf>
    <xf numFmtId="1" fontId="21" fillId="4" borderId="51" xfId="40" applyNumberFormat="1" applyFont="1" applyFill="1" applyBorder="1" applyAlignment="1">
      <alignment horizontal="center"/>
    </xf>
    <xf numFmtId="1" fontId="21" fillId="4" borderId="52" xfId="40" applyNumberFormat="1" applyFont="1" applyFill="1" applyBorder="1" applyAlignment="1">
      <alignment horizontal="center"/>
    </xf>
    <xf numFmtId="0" fontId="28" fillId="0" borderId="0" xfId="40" applyFont="1"/>
    <xf numFmtId="0" fontId="21" fillId="25" borderId="70" xfId="40" applyFont="1" applyFill="1" applyBorder="1" applyAlignment="1">
      <alignment horizontal="center"/>
    </xf>
    <xf numFmtId="0" fontId="21" fillId="0" borderId="15" xfId="39" applyFont="1" applyBorder="1" applyAlignment="1" applyProtection="1">
      <alignment horizontal="center"/>
      <protection locked="0"/>
    </xf>
    <xf numFmtId="0" fontId="21" fillId="0" borderId="18" xfId="39" applyFont="1" applyBorder="1" applyAlignment="1" applyProtection="1">
      <alignment horizontal="center"/>
      <protection locked="0"/>
    </xf>
    <xf numFmtId="0" fontId="21" fillId="0" borderId="45" xfId="39" applyFont="1" applyBorder="1" applyAlignment="1" applyProtection="1">
      <alignment horizontal="center"/>
      <protection locked="0"/>
    </xf>
    <xf numFmtId="0" fontId="21" fillId="0" borderId="55" xfId="39" applyFont="1" applyBorder="1" applyAlignment="1" applyProtection="1">
      <alignment horizontal="center"/>
      <protection locked="0"/>
    </xf>
    <xf numFmtId="0" fontId="21" fillId="4" borderId="17" xfId="40" applyFont="1" applyFill="1" applyBorder="1" applyAlignment="1">
      <alignment horizontal="center"/>
    </xf>
    <xf numFmtId="0" fontId="34" fillId="0" borderId="0" xfId="40" applyFont="1"/>
    <xf numFmtId="1" fontId="21" fillId="0" borderId="73" xfId="40" applyNumberFormat="1" applyFont="1" applyBorder="1" applyAlignment="1" applyProtection="1">
      <alignment horizontal="center"/>
      <protection locked="0"/>
    </xf>
    <xf numFmtId="0" fontId="21" fillId="4" borderId="39" xfId="40" applyFont="1" applyFill="1" applyBorder="1"/>
    <xf numFmtId="0" fontId="21" fillId="4" borderId="40" xfId="40" applyFont="1" applyFill="1" applyBorder="1"/>
    <xf numFmtId="0" fontId="23" fillId="4" borderId="11" xfId="40" applyFont="1" applyFill="1" applyBorder="1" applyAlignment="1">
      <alignment horizontal="center" textRotation="90" wrapText="1"/>
    </xf>
    <xf numFmtId="0" fontId="23" fillId="4" borderId="10" xfId="40" applyFont="1" applyFill="1" applyBorder="1" applyAlignment="1">
      <alignment horizontal="center" textRotation="90" wrapText="1"/>
    </xf>
    <xf numFmtId="0" fontId="21" fillId="4" borderId="13" xfId="40" applyFont="1" applyFill="1" applyBorder="1"/>
    <xf numFmtId="0" fontId="21" fillId="4" borderId="27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1" fontId="23" fillId="4" borderId="36" xfId="40" applyNumberFormat="1" applyFont="1" applyFill="1" applyBorder="1" applyAlignment="1">
      <alignment horizontal="center"/>
    </xf>
    <xf numFmtId="1" fontId="21" fillId="4" borderId="33" xfId="40" applyNumberFormat="1" applyFont="1" applyFill="1" applyBorder="1" applyAlignment="1">
      <alignment horizontal="center"/>
    </xf>
    <xf numFmtId="1" fontId="23" fillId="4" borderId="32" xfId="40" applyNumberFormat="1" applyFont="1" applyFill="1" applyBorder="1" applyAlignment="1">
      <alignment horizontal="center"/>
    </xf>
    <xf numFmtId="0" fontId="21" fillId="4" borderId="37" xfId="40" applyFont="1" applyFill="1" applyBorder="1"/>
    <xf numFmtId="0" fontId="21" fillId="4" borderId="38" xfId="40" applyFont="1" applyFill="1" applyBorder="1"/>
    <xf numFmtId="0" fontId="21" fillId="0" borderId="73" xfId="40" applyFont="1" applyBorder="1" applyAlignment="1" applyProtection="1">
      <alignment horizontal="center"/>
      <protection locked="0"/>
    </xf>
    <xf numFmtId="0" fontId="21" fillId="4" borderId="43" xfId="40" applyFont="1" applyFill="1" applyBorder="1"/>
    <xf numFmtId="0" fontId="21" fillId="4" borderId="44" xfId="40" applyFont="1" applyFill="1" applyBorder="1"/>
    <xf numFmtId="1" fontId="21" fillId="4" borderId="19" xfId="40" applyNumberFormat="1" applyFont="1" applyFill="1" applyBorder="1"/>
    <xf numFmtId="0" fontId="21" fillId="4" borderId="20" xfId="40" applyFont="1" applyFill="1" applyBorder="1"/>
    <xf numFmtId="0" fontId="21" fillId="4" borderId="45" xfId="40" applyFont="1" applyFill="1" applyBorder="1"/>
    <xf numFmtId="0" fontId="21" fillId="4" borderId="15" xfId="40" applyFont="1" applyFill="1" applyBorder="1"/>
    <xf numFmtId="0" fontId="21" fillId="4" borderId="46" xfId="40" applyFont="1" applyFill="1" applyBorder="1"/>
    <xf numFmtId="1" fontId="21" fillId="4" borderId="53" xfId="40" applyNumberFormat="1" applyFont="1" applyFill="1" applyBorder="1"/>
    <xf numFmtId="0" fontId="21" fillId="0" borderId="0" xfId="40" applyFont="1"/>
    <xf numFmtId="0" fontId="21" fillId="0" borderId="72" xfId="45" applyFont="1" applyBorder="1" applyAlignment="1" applyProtection="1">
      <alignment horizontal="center" vertical="center"/>
      <protection locked="0"/>
    </xf>
    <xf numFmtId="0" fontId="21" fillId="0" borderId="71" xfId="45" applyFont="1" applyBorder="1" applyProtection="1">
      <protection locked="0"/>
    </xf>
    <xf numFmtId="1" fontId="23" fillId="4" borderId="54" xfId="40" applyNumberFormat="1" applyFont="1" applyFill="1" applyBorder="1" applyAlignment="1">
      <alignment horizontal="center"/>
    </xf>
    <xf numFmtId="0" fontId="24" fillId="4" borderId="0" xfId="40" applyFont="1" applyFill="1" applyAlignment="1">
      <alignment horizontal="center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21" fillId="0" borderId="78" xfId="45" applyFont="1" applyBorder="1" applyAlignment="1" applyProtection="1">
      <alignment horizontal="center" vertical="center"/>
      <protection locked="0"/>
    </xf>
    <xf numFmtId="0" fontId="21" fillId="4" borderId="13" xfId="0" applyFont="1" applyFill="1" applyBorder="1" applyAlignment="1">
      <alignment horizontal="center" vertical="center" wrapText="1"/>
    </xf>
    <xf numFmtId="0" fontId="24" fillId="4" borderId="35" xfId="40" applyFont="1" applyFill="1" applyBorder="1" applyAlignment="1">
      <alignment horizontal="center"/>
    </xf>
    <xf numFmtId="0" fontId="23" fillId="4" borderId="32" xfId="40" applyFont="1" applyFill="1" applyBorder="1" applyAlignment="1">
      <alignment horizontal="center"/>
    </xf>
    <xf numFmtId="0" fontId="21" fillId="4" borderId="81" xfId="40" applyFont="1" applyFill="1" applyBorder="1"/>
    <xf numFmtId="0" fontId="21" fillId="4" borderId="82" xfId="40" applyFont="1" applyFill="1" applyBorder="1"/>
    <xf numFmtId="1" fontId="23" fillId="4" borderId="35" xfId="40" applyNumberFormat="1" applyFont="1" applyFill="1" applyBorder="1" applyAlignment="1">
      <alignment horizontal="center"/>
    </xf>
    <xf numFmtId="0" fontId="23" fillId="4" borderId="21" xfId="40" applyFont="1" applyFill="1" applyBorder="1" applyAlignment="1">
      <alignment horizontal="center"/>
    </xf>
    <xf numFmtId="0" fontId="25" fillId="27" borderId="35" xfId="40" applyFont="1" applyFill="1" applyBorder="1" applyAlignment="1">
      <alignment horizontal="center" vertical="center"/>
    </xf>
    <xf numFmtId="1" fontId="23" fillId="27" borderId="33" xfId="0" applyNumberFormat="1" applyFont="1" applyFill="1" applyBorder="1" applyAlignment="1">
      <alignment horizontal="center" vertical="center"/>
    </xf>
    <xf numFmtId="0" fontId="23" fillId="28" borderId="26" xfId="40" applyFont="1" applyFill="1" applyBorder="1" applyAlignment="1">
      <alignment horizontal="center" vertical="center"/>
    </xf>
    <xf numFmtId="1" fontId="23" fillId="27" borderId="54" xfId="0" applyNumberFormat="1" applyFont="1" applyFill="1" applyBorder="1" applyAlignment="1">
      <alignment horizontal="center" vertical="center"/>
    </xf>
    <xf numFmtId="1" fontId="23" fillId="4" borderId="90" xfId="40" applyNumberFormat="1" applyFont="1" applyFill="1" applyBorder="1" applyAlignment="1">
      <alignment horizontal="center"/>
    </xf>
    <xf numFmtId="0" fontId="23" fillId="4" borderId="91" xfId="40" applyFont="1" applyFill="1" applyBorder="1" applyAlignment="1">
      <alignment horizontal="center"/>
    </xf>
    <xf numFmtId="1" fontId="23" fillId="4" borderId="92" xfId="40" applyNumberFormat="1" applyFont="1" applyFill="1" applyBorder="1" applyAlignment="1">
      <alignment horizontal="center"/>
    </xf>
    <xf numFmtId="0" fontId="21" fillId="4" borderId="94" xfId="40" applyFont="1" applyFill="1" applyBorder="1"/>
    <xf numFmtId="0" fontId="21" fillId="4" borderId="95" xfId="40" applyFont="1" applyFill="1" applyBorder="1"/>
    <xf numFmtId="0" fontId="21" fillId="4" borderId="96" xfId="40" applyFont="1" applyFill="1" applyBorder="1"/>
    <xf numFmtId="0" fontId="23" fillId="4" borderId="10" xfId="40" applyFont="1" applyFill="1" applyBorder="1" applyAlignment="1">
      <alignment horizontal="center" textRotation="90"/>
    </xf>
    <xf numFmtId="0" fontId="25" fillId="4" borderId="64" xfId="40" applyFont="1" applyFill="1" applyBorder="1" applyAlignment="1">
      <alignment horizontal="center" vertical="center"/>
    </xf>
    <xf numFmtId="0" fontId="21" fillId="0" borderId="20" xfId="39" applyFont="1" applyBorder="1" applyAlignment="1" applyProtection="1">
      <alignment horizontal="center"/>
      <protection locked="0"/>
    </xf>
    <xf numFmtId="0" fontId="33" fillId="0" borderId="15" xfId="39" applyFont="1" applyBorder="1" applyAlignment="1" applyProtection="1">
      <alignment horizontal="center"/>
      <protection locked="0"/>
    </xf>
    <xf numFmtId="1" fontId="33" fillId="4" borderId="17" xfId="40" applyNumberFormat="1" applyFont="1" applyFill="1" applyBorder="1" applyAlignment="1">
      <alignment horizontal="center"/>
    </xf>
    <xf numFmtId="0" fontId="33" fillId="29" borderId="45" xfId="39" applyFont="1" applyFill="1" applyBorder="1" applyAlignment="1" applyProtection="1">
      <alignment horizontal="center"/>
      <protection locked="0"/>
    </xf>
    <xf numFmtId="0" fontId="33" fillId="0" borderId="18" xfId="39" applyFont="1" applyBorder="1" applyAlignment="1" applyProtection="1">
      <alignment horizontal="center"/>
      <protection locked="0"/>
    </xf>
    <xf numFmtId="0" fontId="33" fillId="0" borderId="55" xfId="39" applyFont="1" applyBorder="1" applyAlignment="1" applyProtection="1">
      <alignment horizontal="center"/>
      <protection locked="0"/>
    </xf>
    <xf numFmtId="0" fontId="33" fillId="0" borderId="45" xfId="39" applyFont="1" applyBorder="1" applyAlignment="1" applyProtection="1">
      <alignment horizontal="center"/>
      <protection locked="0"/>
    </xf>
    <xf numFmtId="1" fontId="33" fillId="4" borderId="14" xfId="40" applyNumberFormat="1" applyFont="1" applyFill="1" applyBorder="1" applyAlignment="1">
      <alignment horizontal="center"/>
    </xf>
    <xf numFmtId="1" fontId="33" fillId="4" borderId="15" xfId="40" applyNumberFormat="1" applyFont="1" applyFill="1" applyBorder="1" applyAlignment="1">
      <alignment horizontal="center"/>
    </xf>
    <xf numFmtId="1" fontId="33" fillId="4" borderId="19" xfId="40" applyNumberFormat="1" applyFont="1" applyFill="1" applyBorder="1" applyAlignment="1">
      <alignment horizontal="center" vertical="center" shrinkToFit="1"/>
    </xf>
    <xf numFmtId="0" fontId="0" fillId="25" borderId="69" xfId="40" applyFont="1" applyFill="1" applyBorder="1" applyAlignment="1">
      <alignment horizontal="center"/>
    </xf>
    <xf numFmtId="0" fontId="0" fillId="29" borderId="45" xfId="39" applyFont="1" applyFill="1" applyBorder="1" applyAlignment="1" applyProtection="1">
      <alignment horizontal="center"/>
      <protection locked="0"/>
    </xf>
    <xf numFmtId="0" fontId="0" fillId="0" borderId="55" xfId="39" applyFont="1" applyBorder="1" applyAlignment="1" applyProtection="1">
      <alignment horizontal="center"/>
      <protection locked="0"/>
    </xf>
    <xf numFmtId="0" fontId="0" fillId="25" borderId="101" xfId="40" applyFont="1" applyFill="1" applyBorder="1" applyAlignment="1">
      <alignment horizontal="center"/>
    </xf>
    <xf numFmtId="1" fontId="33" fillId="4" borderId="13" xfId="40" applyNumberFormat="1" applyFont="1" applyFill="1" applyBorder="1" applyAlignment="1">
      <alignment horizontal="center"/>
    </xf>
    <xf numFmtId="0" fontId="33" fillId="0" borderId="86" xfId="39" applyFont="1" applyBorder="1" applyAlignment="1" applyProtection="1">
      <alignment horizontal="center"/>
      <protection locked="0"/>
    </xf>
    <xf numFmtId="0" fontId="0" fillId="0" borderId="12" xfId="39" applyFont="1" applyBorder="1" applyAlignment="1" applyProtection="1">
      <alignment horizontal="center"/>
      <protection locked="0"/>
    </xf>
    <xf numFmtId="0" fontId="0" fillId="0" borderId="45" xfId="39" applyFont="1" applyBorder="1" applyAlignment="1" applyProtection="1">
      <alignment horizontal="center"/>
      <protection locked="0"/>
    </xf>
    <xf numFmtId="0" fontId="41" fillId="0" borderId="80" xfId="40" applyFont="1" applyBorder="1"/>
    <xf numFmtId="0" fontId="41" fillId="0" borderId="79" xfId="40" applyFont="1" applyBorder="1"/>
    <xf numFmtId="0" fontId="33" fillId="0" borderId="93" xfId="39" applyFont="1" applyBorder="1" applyAlignment="1" applyProtection="1">
      <alignment horizontal="center"/>
      <protection locked="0"/>
    </xf>
    <xf numFmtId="0" fontId="33" fillId="0" borderId="28" xfId="39" applyFont="1" applyBorder="1" applyAlignment="1" applyProtection="1">
      <alignment horizontal="center"/>
      <protection locked="0"/>
    </xf>
    <xf numFmtId="0" fontId="33" fillId="0" borderId="84" xfId="39" applyFont="1" applyBorder="1" applyAlignment="1" applyProtection="1">
      <alignment horizontal="center"/>
      <protection locked="0"/>
    </xf>
    <xf numFmtId="0" fontId="0" fillId="0" borderId="84" xfId="39" applyFont="1" applyBorder="1" applyAlignment="1" applyProtection="1">
      <alignment horizontal="center"/>
      <protection locked="0"/>
    </xf>
    <xf numFmtId="0" fontId="0" fillId="0" borderId="15" xfId="39" applyFont="1" applyBorder="1" applyAlignment="1" applyProtection="1">
      <alignment horizontal="center"/>
      <protection locked="0"/>
    </xf>
    <xf numFmtId="0" fontId="0" fillId="0" borderId="28" xfId="39" applyFont="1" applyBorder="1" applyAlignment="1" applyProtection="1">
      <alignment horizontal="center"/>
      <protection locked="0"/>
    </xf>
    <xf numFmtId="0" fontId="21" fillId="30" borderId="103" xfId="40" applyFont="1" applyFill="1" applyBorder="1" applyAlignment="1">
      <alignment horizontal="center"/>
    </xf>
    <xf numFmtId="0" fontId="21" fillId="4" borderId="105" xfId="40" applyFont="1" applyFill="1" applyBorder="1" applyAlignment="1">
      <alignment horizontal="center"/>
    </xf>
    <xf numFmtId="0" fontId="0" fillId="31" borderId="17" xfId="0" applyFill="1" applyBorder="1" applyAlignment="1">
      <alignment horizontal="center" vertical="center"/>
    </xf>
    <xf numFmtId="1" fontId="33" fillId="30" borderId="13" xfId="40" applyNumberFormat="1" applyFont="1" applyFill="1" applyBorder="1" applyAlignment="1">
      <alignment horizontal="left" vertical="center"/>
    </xf>
    <xf numFmtId="0" fontId="21" fillId="4" borderId="109" xfId="0" applyFont="1" applyFill="1" applyBorder="1" applyAlignment="1">
      <alignment horizontal="center" vertical="center" wrapText="1"/>
    </xf>
    <xf numFmtId="0" fontId="21" fillId="4" borderId="57" xfId="0" applyFont="1" applyFill="1" applyBorder="1" applyAlignment="1">
      <alignment horizontal="center" vertical="center" wrapText="1"/>
    </xf>
    <xf numFmtId="0" fontId="21" fillId="4" borderId="89" xfId="0" applyFont="1" applyFill="1" applyBorder="1" applyAlignment="1">
      <alignment horizontal="center" vertical="center" wrapText="1"/>
    </xf>
    <xf numFmtId="0" fontId="33" fillId="29" borderId="15" xfId="39" applyFont="1" applyFill="1" applyBorder="1" applyAlignment="1" applyProtection="1">
      <alignment horizontal="center"/>
      <protection locked="0"/>
    </xf>
    <xf numFmtId="0" fontId="42" fillId="29" borderId="106" xfId="0" applyFont="1" applyFill="1" applyBorder="1" applyAlignment="1">
      <alignment horizontal="center" vertical="center"/>
    </xf>
    <xf numFmtId="1" fontId="33" fillId="30" borderId="17" xfId="40" applyNumberFormat="1" applyFont="1" applyFill="1" applyBorder="1" applyAlignment="1">
      <alignment horizontal="left" vertical="center"/>
    </xf>
    <xf numFmtId="1" fontId="33" fillId="30" borderId="30" xfId="40" applyNumberFormat="1" applyFont="1" applyFill="1" applyBorder="1" applyAlignment="1">
      <alignment horizontal="left" vertical="center"/>
    </xf>
    <xf numFmtId="1" fontId="33" fillId="30" borderId="17" xfId="40" applyNumberFormat="1" applyFont="1" applyFill="1" applyBorder="1" applyAlignment="1">
      <alignment horizontal="center" vertical="center"/>
    </xf>
    <xf numFmtId="0" fontId="33" fillId="0" borderId="0" xfId="40" applyFont="1"/>
    <xf numFmtId="0" fontId="21" fillId="4" borderId="0" xfId="40" applyFont="1" applyFill="1"/>
    <xf numFmtId="0" fontId="21" fillId="4" borderId="12" xfId="40" applyFont="1" applyFill="1" applyBorder="1"/>
    <xf numFmtId="0" fontId="21" fillId="4" borderId="113" xfId="40" applyFont="1" applyFill="1" applyBorder="1"/>
    <xf numFmtId="1" fontId="33" fillId="30" borderId="114" xfId="40" applyNumberFormat="1" applyFont="1" applyFill="1" applyBorder="1" applyAlignment="1">
      <alignment horizontal="left" vertical="center"/>
    </xf>
    <xf numFmtId="0" fontId="21" fillId="4" borderId="115" xfId="40" applyFont="1" applyFill="1" applyBorder="1"/>
    <xf numFmtId="1" fontId="33" fillId="30" borderId="116" xfId="40" applyNumberFormat="1" applyFont="1" applyFill="1" applyBorder="1" applyAlignment="1">
      <alignment horizontal="left" vertical="center"/>
    </xf>
    <xf numFmtId="0" fontId="21" fillId="4" borderId="117" xfId="40" applyFont="1" applyFill="1" applyBorder="1"/>
    <xf numFmtId="0" fontId="0" fillId="0" borderId="106" xfId="0" applyBorder="1" applyAlignment="1">
      <alignment horizontal="center" vertical="center"/>
    </xf>
    <xf numFmtId="0" fontId="0" fillId="31" borderId="70" xfId="40" applyFont="1" applyFill="1" applyBorder="1" applyAlignment="1">
      <alignment horizontal="center"/>
    </xf>
    <xf numFmtId="1" fontId="0" fillId="4" borderId="17" xfId="40" applyNumberFormat="1" applyFont="1" applyFill="1" applyBorder="1" applyAlignment="1">
      <alignment horizontal="center"/>
    </xf>
    <xf numFmtId="0" fontId="0" fillId="0" borderId="18" xfId="39" applyFont="1" applyBorder="1" applyAlignment="1" applyProtection="1">
      <alignment horizontal="center"/>
      <protection locked="0"/>
    </xf>
    <xf numFmtId="1" fontId="0" fillId="30" borderId="108" xfId="40" applyNumberFormat="1" applyFont="1" applyFill="1" applyBorder="1" applyAlignment="1">
      <alignment horizontal="left" vertical="center"/>
    </xf>
    <xf numFmtId="1" fontId="0" fillId="30" borderId="13" xfId="40" applyNumberFormat="1" applyFont="1" applyFill="1" applyBorder="1" applyAlignment="1">
      <alignment horizontal="left" vertical="center"/>
    </xf>
    <xf numFmtId="1" fontId="0" fillId="30" borderId="13" xfId="40" applyNumberFormat="1" applyFont="1" applyFill="1" applyBorder="1" applyAlignment="1">
      <alignment horizontal="center" vertical="center"/>
    </xf>
    <xf numFmtId="165" fontId="0" fillId="30" borderId="13" xfId="26" applyNumberFormat="1" applyFont="1" applyFill="1" applyBorder="1" applyAlignment="1" applyProtection="1">
      <alignment horizontal="center" vertical="center"/>
    </xf>
    <xf numFmtId="0" fontId="0" fillId="29" borderId="106" xfId="0" applyFill="1" applyBorder="1" applyAlignment="1">
      <alignment horizontal="center" vertical="center"/>
    </xf>
    <xf numFmtId="0" fontId="0" fillId="31" borderId="14" xfId="0" applyFill="1" applyBorder="1" applyAlignment="1">
      <alignment horizontal="left" vertical="center"/>
    </xf>
    <xf numFmtId="0" fontId="0" fillId="29" borderId="70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42" fillId="31" borderId="70" xfId="40" applyFont="1" applyFill="1" applyBorder="1" applyAlignment="1">
      <alignment horizontal="center"/>
    </xf>
    <xf numFmtId="0" fontId="0" fillId="0" borderId="20" xfId="39" applyFont="1" applyBorder="1" applyAlignment="1" applyProtection="1">
      <alignment horizontal="center"/>
      <protection locked="0"/>
    </xf>
    <xf numFmtId="0" fontId="0" fillId="29" borderId="68" xfId="40" applyFont="1" applyFill="1" applyBorder="1" applyAlignment="1" applyProtection="1">
      <alignment horizontal="center" vertical="center"/>
      <protection locked="0"/>
    </xf>
    <xf numFmtId="1" fontId="0" fillId="4" borderId="13" xfId="40" applyNumberFormat="1" applyFont="1" applyFill="1" applyBorder="1" applyAlignment="1">
      <alignment horizontal="center"/>
    </xf>
    <xf numFmtId="0" fontId="0" fillId="0" borderId="93" xfId="39" applyFont="1" applyBorder="1" applyAlignment="1" applyProtection="1">
      <alignment horizontal="center"/>
      <protection locked="0"/>
    </xf>
    <xf numFmtId="0" fontId="38" fillId="4" borderId="32" xfId="40" applyFont="1" applyFill="1" applyBorder="1" applyAlignment="1">
      <alignment horizontal="center"/>
    </xf>
    <xf numFmtId="0" fontId="0" fillId="4" borderId="23" xfId="40" applyFont="1" applyFill="1" applyBorder="1"/>
    <xf numFmtId="0" fontId="38" fillId="4" borderId="111" xfId="40" applyFont="1" applyFill="1" applyBorder="1" applyAlignment="1">
      <alignment horizontal="center"/>
    </xf>
    <xf numFmtId="0" fontId="38" fillId="4" borderId="0" xfId="40" applyFont="1" applyFill="1" applyAlignment="1">
      <alignment horizontal="center"/>
    </xf>
    <xf numFmtId="0" fontId="0" fillId="4" borderId="109" xfId="0" applyFill="1" applyBorder="1" applyAlignment="1">
      <alignment horizontal="center" vertical="center" wrapText="1"/>
    </xf>
    <xf numFmtId="0" fontId="0" fillId="4" borderId="57" xfId="0" applyFill="1" applyBorder="1" applyAlignment="1">
      <alignment horizontal="center" vertical="center" wrapText="1"/>
    </xf>
    <xf numFmtId="0" fontId="0" fillId="25" borderId="70" xfId="40" applyFont="1" applyFill="1" applyBorder="1" applyAlignment="1">
      <alignment horizontal="center"/>
    </xf>
    <xf numFmtId="1" fontId="0" fillId="30" borderId="17" xfId="40" applyNumberFormat="1" applyFont="1" applyFill="1" applyBorder="1" applyAlignment="1">
      <alignment horizontal="center" vertical="center"/>
    </xf>
    <xf numFmtId="0" fontId="0" fillId="31" borderId="15" xfId="0" applyFill="1" applyBorder="1" applyAlignment="1">
      <alignment horizontal="center" vertical="center"/>
    </xf>
    <xf numFmtId="0" fontId="0" fillId="29" borderId="70" xfId="40" applyFont="1" applyFill="1" applyBorder="1" applyAlignment="1" applyProtection="1">
      <alignment horizontal="center" vertical="center"/>
      <protection locked="0"/>
    </xf>
    <xf numFmtId="0" fontId="0" fillId="29" borderId="73" xfId="40" applyFont="1" applyFill="1" applyBorder="1" applyAlignment="1" applyProtection="1">
      <alignment horizontal="center" vertical="center"/>
      <protection locked="0"/>
    </xf>
    <xf numFmtId="0" fontId="21" fillId="0" borderId="19" xfId="39" applyFont="1" applyBorder="1" applyAlignment="1" applyProtection="1">
      <alignment horizontal="center"/>
      <protection locked="0"/>
    </xf>
    <xf numFmtId="0" fontId="0" fillId="0" borderId="14" xfId="39" applyFont="1" applyBorder="1" applyAlignment="1" applyProtection="1">
      <alignment horizontal="center"/>
      <protection locked="0"/>
    </xf>
    <xf numFmtId="0" fontId="0" fillId="29" borderId="110" xfId="0" applyFill="1" applyBorder="1" applyAlignment="1">
      <alignment horizontal="left" vertical="center"/>
    </xf>
    <xf numFmtId="0" fontId="21" fillId="0" borderId="19" xfId="40" applyFont="1" applyBorder="1" applyProtection="1">
      <protection locked="0"/>
    </xf>
    <xf numFmtId="0" fontId="26" fillId="4" borderId="123" xfId="40" applyFont="1" applyFill="1" applyBorder="1" applyAlignment="1">
      <alignment horizontal="center"/>
    </xf>
    <xf numFmtId="0" fontId="27" fillId="4" borderId="124" xfId="40" applyFont="1" applyFill="1" applyBorder="1"/>
    <xf numFmtId="0" fontId="26" fillId="25" borderId="125" xfId="45" applyFont="1" applyFill="1" applyBorder="1" applyAlignment="1">
      <alignment horizontal="center"/>
    </xf>
    <xf numFmtId="0" fontId="26" fillId="4" borderId="126" xfId="40" applyFont="1" applyFill="1" applyBorder="1" applyAlignment="1">
      <alignment horizontal="center"/>
    </xf>
    <xf numFmtId="0" fontId="26" fillId="4" borderId="127" xfId="40" applyFont="1" applyFill="1" applyBorder="1" applyAlignment="1">
      <alignment horizontal="center"/>
    </xf>
    <xf numFmtId="0" fontId="33" fillId="29" borderId="12" xfId="39" applyFont="1" applyFill="1" applyBorder="1" applyAlignment="1" applyProtection="1">
      <alignment horizontal="center"/>
      <protection locked="0"/>
    </xf>
    <xf numFmtId="0" fontId="33" fillId="0" borderId="129" xfId="39" applyFont="1" applyBorder="1" applyAlignment="1" applyProtection="1">
      <alignment horizontal="center"/>
      <protection locked="0"/>
    </xf>
    <xf numFmtId="0" fontId="0" fillId="25" borderId="130" xfId="40" applyFont="1" applyFill="1" applyBorder="1" applyAlignment="1">
      <alignment horizontal="center"/>
    </xf>
    <xf numFmtId="0" fontId="0" fillId="25" borderId="131" xfId="40" applyFont="1" applyFill="1" applyBorder="1" applyAlignment="1">
      <alignment horizontal="center"/>
    </xf>
    <xf numFmtId="1" fontId="23" fillId="4" borderId="132" xfId="40" applyNumberFormat="1" applyFont="1" applyFill="1" applyBorder="1" applyAlignment="1">
      <alignment horizontal="center"/>
    </xf>
    <xf numFmtId="0" fontId="0" fillId="29" borderId="133" xfId="40" applyFont="1" applyFill="1" applyBorder="1" applyProtection="1">
      <protection locked="0"/>
    </xf>
    <xf numFmtId="0" fontId="0" fillId="0" borderId="133" xfId="40" applyFont="1" applyBorder="1" applyProtection="1">
      <protection locked="0"/>
    </xf>
    <xf numFmtId="0" fontId="0" fillId="0" borderId="134" xfId="40" applyFont="1" applyBorder="1" applyProtection="1">
      <protection locked="0"/>
    </xf>
    <xf numFmtId="0" fontId="0" fillId="0" borderId="135" xfId="40" applyFont="1" applyBorder="1" applyProtection="1">
      <protection locked="0"/>
    </xf>
    <xf numFmtId="0" fontId="25" fillId="4" borderId="136" xfId="40" applyFont="1" applyFill="1" applyBorder="1" applyAlignment="1">
      <alignment horizontal="center"/>
    </xf>
    <xf numFmtId="0" fontId="33" fillId="0" borderId="104" xfId="40" applyFont="1" applyBorder="1" applyAlignment="1" applyProtection="1">
      <alignment horizontal="center" vertical="center"/>
      <protection locked="0"/>
    </xf>
    <xf numFmtId="0" fontId="0" fillId="0" borderId="104" xfId="40" applyFont="1" applyBorder="1" applyAlignment="1" applyProtection="1">
      <alignment horizontal="center" vertical="center"/>
      <protection locked="0"/>
    </xf>
    <xf numFmtId="0" fontId="33" fillId="0" borderId="104" xfId="0" applyFont="1" applyBorder="1" applyAlignment="1">
      <alignment horizontal="center"/>
    </xf>
    <xf numFmtId="0" fontId="33" fillId="29" borderId="104" xfId="40" applyFont="1" applyFill="1" applyBorder="1" applyAlignment="1" applyProtection="1">
      <alignment horizontal="center" vertical="center"/>
      <protection locked="0"/>
    </xf>
    <xf numFmtId="0" fontId="21" fillId="0" borderId="104" xfId="40" applyFont="1" applyBorder="1" applyAlignment="1" applyProtection="1">
      <alignment horizontal="center" vertical="center"/>
      <protection locked="0"/>
    </xf>
    <xf numFmtId="0" fontId="21" fillId="0" borderId="137" xfId="40" applyFont="1" applyBorder="1" applyAlignment="1" applyProtection="1">
      <alignment horizontal="center" vertical="center"/>
      <protection locked="0"/>
    </xf>
    <xf numFmtId="0" fontId="27" fillId="4" borderId="10" xfId="40" applyFont="1" applyFill="1" applyBorder="1" applyAlignment="1">
      <alignment horizontal="left"/>
    </xf>
    <xf numFmtId="0" fontId="23" fillId="4" borderId="23" xfId="40" applyFont="1" applyFill="1" applyBorder="1" applyAlignment="1">
      <alignment horizontal="center"/>
    </xf>
    <xf numFmtId="0" fontId="30" fillId="0" borderId="104" xfId="0" applyFont="1" applyBorder="1" applyAlignment="1">
      <alignment horizontal="center" vertical="top"/>
    </xf>
    <xf numFmtId="0" fontId="30" fillId="0" borderId="138" xfId="0" applyFont="1" applyBorder="1" applyAlignment="1">
      <alignment horizontal="center" vertical="top"/>
    </xf>
    <xf numFmtId="1" fontId="33" fillId="30" borderId="17" xfId="40" applyNumberFormat="1" applyFont="1" applyFill="1" applyBorder="1" applyAlignment="1">
      <alignment horizontal="center"/>
    </xf>
    <xf numFmtId="0" fontId="0" fillId="0" borderId="55" xfId="39" applyFont="1" applyFill="1" applyBorder="1" applyAlignment="1" applyProtection="1">
      <alignment horizontal="center"/>
      <protection locked="0"/>
    </xf>
    <xf numFmtId="0" fontId="0" fillId="0" borderId="133" xfId="40" applyFont="1" applyFill="1" applyBorder="1" applyProtection="1">
      <protection locked="0"/>
    </xf>
    <xf numFmtId="0" fontId="0" fillId="0" borderId="45" xfId="39" applyFont="1" applyFill="1" applyBorder="1" applyAlignment="1" applyProtection="1">
      <alignment horizontal="center"/>
      <protection locked="0"/>
    </xf>
    <xf numFmtId="0" fontId="0" fillId="31" borderId="14" xfId="0" applyFill="1" applyBorder="1" applyAlignment="1">
      <alignment horizontal="center" vertical="center"/>
    </xf>
    <xf numFmtId="1" fontId="33" fillId="30" borderId="41" xfId="40" applyNumberFormat="1" applyFont="1" applyFill="1" applyBorder="1" applyAlignment="1">
      <alignment horizontal="left" vertical="center"/>
    </xf>
    <xf numFmtId="0" fontId="0" fillId="4" borderId="67" xfId="0" applyFill="1" applyBorder="1" applyAlignment="1">
      <alignment horizontal="center" vertical="center" wrapText="1"/>
    </xf>
    <xf numFmtId="165" fontId="0" fillId="30" borderId="19" xfId="26" applyNumberFormat="1" applyFont="1" applyFill="1" applyBorder="1" applyAlignment="1" applyProtection="1">
      <alignment horizontal="center" vertical="center"/>
    </xf>
    <xf numFmtId="165" fontId="0" fillId="30" borderId="141" xfId="26" applyNumberFormat="1" applyFont="1" applyFill="1" applyBorder="1" applyAlignment="1" applyProtection="1">
      <alignment horizontal="center" vertical="center"/>
    </xf>
    <xf numFmtId="0" fontId="0" fillId="31" borderId="19" xfId="0" applyFill="1" applyBorder="1" applyAlignment="1">
      <alignment horizontal="center" vertical="center"/>
    </xf>
    <xf numFmtId="0" fontId="0" fillId="31" borderId="85" xfId="0" applyFill="1" applyBorder="1" applyAlignment="1">
      <alignment horizontal="center" vertical="center"/>
    </xf>
    <xf numFmtId="0" fontId="33" fillId="29" borderId="73" xfId="40" applyFont="1" applyFill="1" applyBorder="1" applyAlignment="1" applyProtection="1">
      <alignment horizontal="center" vertical="center"/>
      <protection locked="0"/>
    </xf>
    <xf numFmtId="0" fontId="33" fillId="25" borderId="70" xfId="40" applyFont="1" applyFill="1" applyBorder="1" applyAlignment="1">
      <alignment horizontal="center"/>
    </xf>
    <xf numFmtId="0" fontId="33" fillId="0" borderId="20" xfId="39" applyFont="1" applyBorder="1" applyAlignment="1" applyProtection="1">
      <alignment horizontal="center"/>
      <protection locked="0"/>
    </xf>
    <xf numFmtId="0" fontId="33" fillId="31" borderId="15" xfId="0" applyFont="1" applyFill="1" applyBorder="1" applyAlignment="1">
      <alignment horizontal="center" vertical="center"/>
    </xf>
    <xf numFmtId="0" fontId="33" fillId="31" borderId="17" xfId="0" applyFont="1" applyFill="1" applyBorder="1" applyAlignment="1">
      <alignment horizontal="center" vertical="center"/>
    </xf>
    <xf numFmtId="0" fontId="33" fillId="31" borderId="19" xfId="0" applyFont="1" applyFill="1" applyBorder="1" applyAlignment="1">
      <alignment horizontal="center" vertical="center"/>
    </xf>
    <xf numFmtId="0" fontId="0" fillId="29" borderId="15" xfId="39" applyFont="1" applyFill="1" applyBorder="1" applyAlignment="1" applyProtection="1">
      <alignment horizontal="center"/>
      <protection locked="0"/>
    </xf>
    <xf numFmtId="0" fontId="0" fillId="29" borderId="104" xfId="40" applyFont="1" applyFill="1" applyBorder="1" applyAlignment="1" applyProtection="1">
      <alignment horizontal="center" vertical="center"/>
      <protection locked="0"/>
    </xf>
    <xf numFmtId="0" fontId="33" fillId="29" borderId="18" xfId="39" applyFont="1" applyFill="1" applyBorder="1" applyAlignment="1" applyProtection="1">
      <alignment horizontal="center"/>
      <protection locked="0"/>
    </xf>
    <xf numFmtId="0" fontId="33" fillId="29" borderId="55" xfId="39" applyFont="1" applyFill="1" applyBorder="1" applyAlignment="1" applyProtection="1">
      <alignment horizontal="center"/>
      <protection locked="0"/>
    </xf>
    <xf numFmtId="1" fontId="33" fillId="30" borderId="14" xfId="40" applyNumberFormat="1" applyFont="1" applyFill="1" applyBorder="1" applyAlignment="1">
      <alignment horizontal="center"/>
    </xf>
    <xf numFmtId="1" fontId="33" fillId="30" borderId="15" xfId="40" applyNumberFormat="1" applyFont="1" applyFill="1" applyBorder="1" applyAlignment="1">
      <alignment horizontal="center"/>
    </xf>
    <xf numFmtId="1" fontId="33" fillId="30" borderId="19" xfId="40" applyNumberFormat="1" applyFont="1" applyFill="1" applyBorder="1" applyAlignment="1">
      <alignment horizontal="center" vertical="center" shrinkToFit="1"/>
    </xf>
    <xf numFmtId="0" fontId="30" fillId="0" borderId="142" xfId="0" applyFont="1" applyBorder="1" applyAlignment="1">
      <alignment horizontal="center" vertical="top"/>
    </xf>
    <xf numFmtId="0" fontId="21" fillId="30" borderId="143" xfId="40" applyFont="1" applyFill="1" applyBorder="1" applyAlignment="1">
      <alignment horizontal="center"/>
    </xf>
    <xf numFmtId="0" fontId="21" fillId="0" borderId="17" xfId="40" applyFont="1" applyBorder="1" applyProtection="1">
      <protection locked="0"/>
    </xf>
    <xf numFmtId="0" fontId="21" fillId="0" borderId="17" xfId="39" applyFont="1" applyBorder="1" applyAlignment="1" applyProtection="1">
      <alignment horizontal="center"/>
      <protection locked="0"/>
    </xf>
    <xf numFmtId="0" fontId="21" fillId="0" borderId="10" xfId="40" applyFont="1" applyBorder="1" applyProtection="1">
      <protection locked="0"/>
    </xf>
    <xf numFmtId="0" fontId="21" fillId="0" borderId="10" xfId="39" applyFont="1" applyBorder="1" applyAlignment="1" applyProtection="1">
      <alignment horizontal="center"/>
      <protection locked="0"/>
    </xf>
    <xf numFmtId="1" fontId="21" fillId="4" borderId="10" xfId="40" applyNumberFormat="1" applyFont="1" applyFill="1" applyBorder="1" applyAlignment="1">
      <alignment horizontal="center"/>
    </xf>
    <xf numFmtId="1" fontId="21" fillId="4" borderId="144" xfId="40" applyNumberFormat="1" applyFont="1" applyFill="1" applyBorder="1" applyAlignment="1">
      <alignment horizontal="center" vertical="center" shrinkToFit="1"/>
    </xf>
    <xf numFmtId="1" fontId="21" fillId="4" borderId="145" xfId="40" applyNumberFormat="1" applyFont="1" applyFill="1" applyBorder="1" applyAlignment="1">
      <alignment horizontal="center"/>
    </xf>
    <xf numFmtId="0" fontId="21" fillId="4" borderId="10" xfId="40" applyFont="1" applyFill="1" applyBorder="1" applyAlignment="1">
      <alignment horizontal="center"/>
    </xf>
    <xf numFmtId="1" fontId="21" fillId="4" borderId="146" xfId="40" applyNumberFormat="1" applyFont="1" applyFill="1" applyBorder="1" applyAlignment="1">
      <alignment horizontal="center" vertical="center" shrinkToFit="1"/>
    </xf>
    <xf numFmtId="0" fontId="0" fillId="0" borderId="110" xfId="0" applyFill="1" applyBorder="1" applyAlignment="1">
      <alignment horizontal="justify" vertical="center"/>
    </xf>
    <xf numFmtId="0" fontId="0" fillId="29" borderId="69" xfId="0" applyFill="1" applyBorder="1" applyAlignment="1">
      <alignment horizontal="center" vertical="center"/>
    </xf>
    <xf numFmtId="0" fontId="40" fillId="0" borderId="133" xfId="0" applyFont="1" applyFill="1" applyBorder="1" applyAlignment="1">
      <alignment horizontal="justify" vertical="center"/>
    </xf>
    <xf numFmtId="0" fontId="0" fillId="0" borderId="133" xfId="0" applyFill="1" applyBorder="1"/>
    <xf numFmtId="0" fontId="33" fillId="0" borderId="133" xfId="40" applyFont="1" applyFill="1" applyBorder="1" applyProtection="1">
      <protection locked="0"/>
    </xf>
    <xf numFmtId="0" fontId="0" fillId="0" borderId="120" xfId="0" applyFill="1" applyBorder="1" applyAlignment="1">
      <alignment horizontal="left" vertical="center"/>
    </xf>
    <xf numFmtId="0" fontId="0" fillId="0" borderId="110" xfId="0" applyFill="1" applyBorder="1" applyAlignment="1">
      <alignment horizontal="left" vertical="center"/>
    </xf>
    <xf numFmtId="0" fontId="42" fillId="0" borderId="110" xfId="0" applyFont="1" applyFill="1" applyBorder="1" applyAlignment="1">
      <alignment horizontal="left" vertical="center"/>
    </xf>
    <xf numFmtId="0" fontId="0" fillId="0" borderId="121" xfId="40" applyFont="1" applyFill="1" applyBorder="1" applyProtection="1">
      <protection locked="0"/>
    </xf>
    <xf numFmtId="0" fontId="0" fillId="0" borderId="107" xfId="0" applyFill="1" applyBorder="1" applyAlignment="1">
      <alignment horizontal="left" vertical="center"/>
    </xf>
    <xf numFmtId="0" fontId="0" fillId="0" borderId="119" xfId="40" applyFont="1" applyFill="1" applyBorder="1" applyProtection="1">
      <protection locked="0"/>
    </xf>
    <xf numFmtId="0" fontId="0" fillId="0" borderId="112" xfId="40" applyFont="1" applyFill="1" applyBorder="1" applyProtection="1">
      <protection locked="0"/>
    </xf>
    <xf numFmtId="0" fontId="0" fillId="0" borderId="110" xfId="40" applyFont="1" applyFill="1" applyBorder="1" applyProtection="1">
      <protection locked="0"/>
    </xf>
    <xf numFmtId="0" fontId="0" fillId="0" borderId="110" xfId="40" applyFont="1" applyFill="1" applyBorder="1" applyAlignment="1" applyProtection="1">
      <alignment shrinkToFit="1"/>
      <protection locked="0"/>
    </xf>
    <xf numFmtId="0" fontId="0" fillId="0" borderId="122" xfId="0" applyFill="1" applyBorder="1" applyAlignment="1">
      <alignment horizontal="left" vertical="center"/>
    </xf>
    <xf numFmtId="0" fontId="33" fillId="0" borderId="97" xfId="40" applyFont="1" applyFill="1" applyBorder="1"/>
    <xf numFmtId="0" fontId="33" fillId="0" borderId="70" xfId="40" applyFont="1" applyFill="1" applyBorder="1"/>
    <xf numFmtId="0" fontId="33" fillId="0" borderId="98" xfId="40" applyFont="1" applyFill="1" applyBorder="1"/>
    <xf numFmtId="0" fontId="0" fillId="0" borderId="99" xfId="40" applyFont="1" applyFill="1" applyBorder="1"/>
    <xf numFmtId="0" fontId="0" fillId="0" borderId="70" xfId="40" applyFont="1" applyFill="1" applyBorder="1"/>
    <xf numFmtId="0" fontId="33" fillId="0" borderId="100" xfId="40" applyFont="1" applyFill="1" applyBorder="1"/>
    <xf numFmtId="0" fontId="0" fillId="0" borderId="74" xfId="40" applyFont="1" applyFill="1" applyBorder="1"/>
    <xf numFmtId="0" fontId="33" fillId="0" borderId="74" xfId="40" applyFont="1" applyFill="1" applyBorder="1"/>
    <xf numFmtId="0" fontId="0" fillId="0" borderId="74" xfId="40" applyFont="1" applyFill="1" applyBorder="1" applyAlignment="1">
      <alignment horizontal="left" vertical="top" wrapText="1"/>
    </xf>
    <xf numFmtId="0" fontId="33" fillId="0" borderId="98" xfId="40" applyFont="1" applyFill="1" applyBorder="1" applyAlignment="1">
      <alignment horizontal="left" vertical="top"/>
    </xf>
    <xf numFmtId="0" fontId="0" fillId="0" borderId="98" xfId="40" applyFont="1" applyFill="1" applyBorder="1"/>
    <xf numFmtId="0" fontId="33" fillId="0" borderId="68" xfId="40" applyFont="1" applyFill="1" applyBorder="1"/>
    <xf numFmtId="0" fontId="33" fillId="0" borderId="102" xfId="40" applyFont="1" applyFill="1" applyBorder="1"/>
    <xf numFmtId="0" fontId="0" fillId="0" borderId="68" xfId="40" applyFont="1" applyFill="1" applyBorder="1"/>
    <xf numFmtId="0" fontId="0" fillId="0" borderId="101" xfId="40" applyFont="1" applyFill="1" applyBorder="1"/>
    <xf numFmtId="0" fontId="0" fillId="32" borderId="122" xfId="0" applyFill="1" applyBorder="1" applyAlignment="1">
      <alignment horizontal="left" vertical="center"/>
    </xf>
    <xf numFmtId="0" fontId="0" fillId="32" borderId="119" xfId="0" applyFill="1" applyBorder="1" applyAlignment="1">
      <alignment horizontal="left" vertical="center"/>
    </xf>
    <xf numFmtId="0" fontId="0" fillId="32" borderId="119" xfId="0" applyFill="1" applyBorder="1" applyAlignment="1">
      <alignment horizontal="left" vertical="center" wrapText="1"/>
    </xf>
    <xf numFmtId="0" fontId="33" fillId="0" borderId="69" xfId="40" applyFont="1" applyFill="1" applyBorder="1"/>
    <xf numFmtId="0" fontId="33" fillId="32" borderId="112" xfId="40" applyFont="1" applyFill="1" applyBorder="1" applyProtection="1">
      <protection locked="0"/>
    </xf>
    <xf numFmtId="0" fontId="0" fillId="32" borderId="110" xfId="0" applyFill="1" applyBorder="1" applyAlignment="1">
      <alignment horizontal="justify" vertical="center"/>
    </xf>
    <xf numFmtId="0" fontId="39" fillId="26" borderId="70" xfId="40" applyFont="1" applyFill="1" applyBorder="1" applyAlignment="1">
      <alignment horizontal="center" vertical="center" wrapText="1"/>
    </xf>
    <xf numFmtId="0" fontId="38" fillId="26" borderId="70" xfId="0" applyFont="1" applyFill="1" applyBorder="1" applyAlignment="1">
      <alignment horizontal="center" vertical="center" wrapText="1"/>
    </xf>
    <xf numFmtId="0" fontId="21" fillId="4" borderId="76" xfId="40" applyFont="1" applyFill="1" applyBorder="1" applyAlignment="1">
      <alignment horizontal="center" vertical="center"/>
    </xf>
    <xf numFmtId="0" fontId="21" fillId="4" borderId="34" xfId="40" applyFont="1" applyFill="1" applyBorder="1" applyAlignment="1">
      <alignment horizontal="center" vertical="center"/>
    </xf>
    <xf numFmtId="0" fontId="21" fillId="4" borderId="77" xfId="40" applyFont="1" applyFill="1" applyBorder="1" applyAlignment="1">
      <alignment horizontal="center" vertical="center"/>
    </xf>
    <xf numFmtId="0" fontId="23" fillId="4" borderId="24" xfId="40" applyFont="1" applyFill="1" applyBorder="1" applyAlignment="1">
      <alignment horizontal="center" textRotation="90" wrapText="1"/>
    </xf>
    <xf numFmtId="0" fontId="23" fillId="4" borderId="83" xfId="40" applyFont="1" applyFill="1" applyBorder="1" applyAlignment="1">
      <alignment horizontal="center" textRotation="90" wrapText="1"/>
    </xf>
    <xf numFmtId="0" fontId="23" fillId="4" borderId="18" xfId="40" applyFont="1" applyFill="1" applyBorder="1" applyAlignment="1">
      <alignment horizontal="center" vertical="center"/>
    </xf>
    <xf numFmtId="0" fontId="23" fillId="4" borderId="88" xfId="40" applyFont="1" applyFill="1" applyBorder="1" applyAlignment="1">
      <alignment horizontal="center" vertical="center"/>
    </xf>
    <xf numFmtId="0" fontId="23" fillId="4" borderId="15" xfId="40" applyFont="1" applyFill="1" applyBorder="1" applyAlignment="1">
      <alignment horizontal="center" vertical="center"/>
    </xf>
    <xf numFmtId="0" fontId="23" fillId="4" borderId="17" xfId="40" applyFont="1" applyFill="1" applyBorder="1" applyAlignment="1">
      <alignment horizontal="center" vertical="center"/>
    </xf>
    <xf numFmtId="0" fontId="23" fillId="4" borderId="57" xfId="40" applyFont="1" applyFill="1" applyBorder="1" applyAlignment="1">
      <alignment horizontal="center"/>
    </xf>
    <xf numFmtId="0" fontId="23" fillId="4" borderId="10" xfId="40" applyFont="1" applyFill="1" applyBorder="1" applyAlignment="1">
      <alignment horizontal="center" textRotation="90"/>
    </xf>
    <xf numFmtId="0" fontId="21" fillId="4" borderId="12" xfId="40" applyFont="1" applyFill="1" applyBorder="1" applyAlignment="1">
      <alignment horizontal="center" vertical="center"/>
    </xf>
    <xf numFmtId="0" fontId="36" fillId="4" borderId="85" xfId="40" applyFont="1" applyFill="1" applyBorder="1" applyAlignment="1">
      <alignment horizontal="center" textRotation="90" wrapText="1"/>
    </xf>
    <xf numFmtId="0" fontId="23" fillId="4" borderId="30" xfId="40" applyFont="1" applyFill="1" applyBorder="1" applyAlignment="1">
      <alignment horizontal="center" textRotation="90"/>
    </xf>
    <xf numFmtId="0" fontId="23" fillId="4" borderId="87" xfId="40" applyFont="1" applyFill="1" applyBorder="1" applyAlignment="1">
      <alignment horizontal="center" textRotation="90"/>
    </xf>
    <xf numFmtId="1" fontId="23" fillId="4" borderId="58" xfId="40" applyNumberFormat="1" applyFont="1" applyFill="1" applyBorder="1" applyAlignment="1">
      <alignment horizontal="center" vertical="center"/>
    </xf>
    <xf numFmtId="1" fontId="23" fillId="4" borderId="43" xfId="40" applyNumberFormat="1" applyFont="1" applyFill="1" applyBorder="1" applyAlignment="1">
      <alignment horizontal="center" vertical="center"/>
    </xf>
    <xf numFmtId="0" fontId="21" fillId="4" borderId="75" xfId="40" applyFont="1" applyFill="1" applyBorder="1" applyAlignment="1">
      <alignment horizontal="left" vertical="center" wrapText="1"/>
    </xf>
    <xf numFmtId="0" fontId="21" fillId="4" borderId="59" xfId="40" applyFont="1" applyFill="1" applyBorder="1" applyAlignment="1">
      <alignment horizontal="left" vertical="center" wrapText="1"/>
    </xf>
    <xf numFmtId="0" fontId="21" fillId="4" borderId="37" xfId="40" applyFont="1" applyFill="1" applyBorder="1" applyAlignment="1">
      <alignment horizontal="left" vertical="center" wrapText="1"/>
    </xf>
    <xf numFmtId="0" fontId="39" fillId="26" borderId="69" xfId="40" applyFont="1" applyFill="1" applyBorder="1" applyAlignment="1">
      <alignment horizontal="center" vertical="center" wrapText="1"/>
    </xf>
    <xf numFmtId="0" fontId="38" fillId="26" borderId="69" xfId="0" applyFont="1" applyFill="1" applyBorder="1" applyAlignment="1">
      <alignment vertical="center"/>
    </xf>
    <xf numFmtId="0" fontId="21" fillId="4" borderId="0" xfId="40" applyFont="1" applyFill="1" applyAlignment="1">
      <alignment horizontal="center" vertical="center"/>
    </xf>
    <xf numFmtId="0" fontId="23" fillId="4" borderId="66" xfId="40" applyFont="1" applyFill="1" applyBorder="1" applyAlignment="1">
      <alignment horizontal="center" vertical="center"/>
    </xf>
    <xf numFmtId="0" fontId="23" fillId="4" borderId="56" xfId="40" applyFont="1" applyFill="1" applyBorder="1" applyAlignment="1">
      <alignment horizontal="center" textRotation="90" wrapText="1"/>
    </xf>
    <xf numFmtId="0" fontId="23" fillId="4" borderId="20" xfId="40" applyFont="1" applyFill="1" applyBorder="1" applyAlignment="1">
      <alignment horizontal="center" vertical="center"/>
    </xf>
    <xf numFmtId="0" fontId="23" fillId="4" borderId="61" xfId="40" applyFont="1" applyFill="1" applyBorder="1" applyAlignment="1">
      <alignment horizontal="center"/>
    </xf>
    <xf numFmtId="0" fontId="22" fillId="0" borderId="0" xfId="40" applyFont="1" applyAlignment="1">
      <alignment horizontal="center" vertical="center"/>
    </xf>
    <xf numFmtId="0" fontId="22" fillId="0" borderId="0" xfId="40" applyFont="1" applyAlignment="1" applyProtection="1">
      <alignment horizontal="center" vertical="center"/>
      <protection locked="0"/>
    </xf>
    <xf numFmtId="0" fontId="23" fillId="4" borderId="62" xfId="40" applyFont="1" applyFill="1" applyBorder="1" applyAlignment="1">
      <alignment horizontal="center" vertical="center" textRotation="90"/>
    </xf>
    <xf numFmtId="0" fontId="24" fillId="4" borderId="63" xfId="40" applyFont="1" applyFill="1" applyBorder="1" applyAlignment="1">
      <alignment horizontal="center" vertical="center" textRotation="90"/>
    </xf>
    <xf numFmtId="0" fontId="25" fillId="4" borderId="64" xfId="40" applyFont="1" applyFill="1" applyBorder="1" applyAlignment="1">
      <alignment horizontal="center" vertical="center"/>
    </xf>
    <xf numFmtId="0" fontId="23" fillId="4" borderId="60" xfId="40" applyFont="1" applyFill="1" applyBorder="1" applyAlignment="1">
      <alignment horizontal="center"/>
    </xf>
    <xf numFmtId="0" fontId="23" fillId="4" borderId="67" xfId="40" applyFont="1" applyFill="1" applyBorder="1" applyAlignment="1">
      <alignment horizontal="center"/>
    </xf>
    <xf numFmtId="0" fontId="23" fillId="4" borderId="89" xfId="40" applyFont="1" applyFill="1" applyBorder="1" applyAlignment="1">
      <alignment horizontal="center"/>
    </xf>
    <xf numFmtId="0" fontId="23" fillId="4" borderId="65" xfId="40" applyFont="1" applyFill="1" applyBorder="1" applyAlignment="1">
      <alignment horizontal="center" vertical="center" wrapText="1"/>
    </xf>
    <xf numFmtId="0" fontId="0" fillId="4" borderId="76" xfId="40" applyFont="1" applyFill="1" applyBorder="1" applyAlignment="1">
      <alignment horizontal="center" vertical="center"/>
    </xf>
    <xf numFmtId="0" fontId="0" fillId="4" borderId="34" xfId="40" applyFont="1" applyFill="1" applyBorder="1" applyAlignment="1">
      <alignment horizontal="center" vertical="center"/>
    </xf>
    <xf numFmtId="0" fontId="0" fillId="4" borderId="77" xfId="40" applyFont="1" applyFill="1" applyBorder="1" applyAlignment="1">
      <alignment horizontal="center" vertical="center"/>
    </xf>
    <xf numFmtId="0" fontId="0" fillId="4" borderId="0" xfId="40" applyFont="1" applyFill="1" applyAlignment="1">
      <alignment horizontal="center" vertical="center"/>
    </xf>
    <xf numFmtId="0" fontId="21" fillId="4" borderId="128" xfId="40" applyFont="1" applyFill="1" applyBorder="1" applyAlignment="1">
      <alignment horizontal="center" vertical="center"/>
    </xf>
    <xf numFmtId="0" fontId="33" fillId="0" borderId="73" xfId="40" applyFont="1" applyFill="1" applyBorder="1"/>
    <xf numFmtId="0" fontId="33" fillId="0" borderId="0" xfId="40" applyFont="1" applyFill="1"/>
    <xf numFmtId="0" fontId="33" fillId="0" borderId="101" xfId="40" applyFont="1" applyFill="1" applyBorder="1"/>
    <xf numFmtId="0" fontId="0" fillId="0" borderId="69" xfId="40" applyFont="1" applyFill="1" applyBorder="1"/>
    <xf numFmtId="0" fontId="33" fillId="0" borderId="140" xfId="40" applyFont="1" applyFill="1" applyBorder="1"/>
    <xf numFmtId="0" fontId="40" fillId="0" borderId="130" xfId="0" applyFont="1" applyFill="1" applyBorder="1" applyAlignment="1">
      <alignment horizontal="justify" vertical="center"/>
    </xf>
    <xf numFmtId="0" fontId="33" fillId="0" borderId="70" xfId="0" applyFont="1" applyFill="1" applyBorder="1"/>
    <xf numFmtId="0" fontId="0" fillId="0" borderId="70" xfId="0" applyFont="1" applyFill="1" applyBorder="1"/>
    <xf numFmtId="0" fontId="0" fillId="0" borderId="118" xfId="0" applyFill="1" applyBorder="1"/>
    <xf numFmtId="0" fontId="0" fillId="0" borderId="139" xfId="40" applyFont="1" applyFill="1" applyBorder="1"/>
  </cellXfs>
  <cellStyles count="5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46" xr:uid="{00000000-0005-0000-0000-000027000000}"/>
    <cellStyle name="Normál 2 2" xfId="47" xr:uid="{00000000-0005-0000-0000-000028000000}"/>
    <cellStyle name="Normál 3" xfId="48" xr:uid="{00000000-0005-0000-0000-000029000000}"/>
    <cellStyle name="Normál 3 2" xfId="49" xr:uid="{00000000-0005-0000-0000-00002A000000}"/>
    <cellStyle name="Normál_bsc_kep_terv_onkorm_szakir" xfId="39" xr:uid="{00000000-0005-0000-0000-00002B000000}"/>
    <cellStyle name="Normál_H_B séma 0323" xfId="40" xr:uid="{00000000-0005-0000-0000-00002C000000}"/>
    <cellStyle name="Normál_H_B séma 0323 2" xfId="45" xr:uid="{00000000-0005-0000-0000-00002D000000}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FEFB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5">
    <tabColor indexed="10"/>
    <pageSetUpPr fitToPage="1"/>
  </sheetPr>
  <dimension ref="A1:AU231"/>
  <sheetViews>
    <sheetView tabSelected="1" view="pageLayout" topLeftCell="X1" zoomScale="60" zoomScaleNormal="90" zoomScaleSheetLayoutView="75" zoomScalePageLayoutView="60" workbookViewId="0">
      <selection activeCell="AU2" sqref="AU2"/>
    </sheetView>
  </sheetViews>
  <sheetFormatPr defaultColWidth="10.6640625" defaultRowHeight="15.5"/>
  <cols>
    <col min="1" max="1" width="16.6640625" style="1" customWidth="1"/>
    <col min="2" max="2" width="7.109375" style="2" customWidth="1"/>
    <col min="3" max="3" width="66.6640625" style="2" customWidth="1"/>
    <col min="4" max="4" width="6.77734375" style="73" customWidth="1"/>
    <col min="5" max="5" width="7.44140625" style="73" customWidth="1"/>
    <col min="6" max="6" width="4.44140625" style="73" customWidth="1"/>
    <col min="7" max="7" width="7.44140625" style="73" customWidth="1"/>
    <col min="8" max="8" width="6" style="73" customWidth="1"/>
    <col min="9" max="9" width="6.33203125" style="73" customWidth="1"/>
    <col min="10" max="10" width="4.44140625" style="73" customWidth="1"/>
    <col min="11" max="11" width="7.44140625" style="73" customWidth="1"/>
    <col min="12" max="12" width="4.44140625" style="73" customWidth="1"/>
    <col min="13" max="13" width="7.44140625" style="73" customWidth="1"/>
    <col min="14" max="14" width="6" style="73" customWidth="1"/>
    <col min="15" max="15" width="8.44140625" style="73" customWidth="1"/>
    <col min="16" max="16" width="4.44140625" style="73" customWidth="1"/>
    <col min="17" max="17" width="7.44140625" style="73" customWidth="1"/>
    <col min="18" max="18" width="4.44140625" style="73" customWidth="1"/>
    <col min="19" max="19" width="7.44140625" style="73" customWidth="1"/>
    <col min="20" max="20" width="6" style="73" customWidth="1"/>
    <col min="21" max="21" width="8.44140625" style="73" customWidth="1"/>
    <col min="22" max="22" width="4.44140625" style="73" customWidth="1"/>
    <col min="23" max="23" width="7.44140625" style="73" customWidth="1"/>
    <col min="24" max="24" width="4.44140625" style="73" customWidth="1"/>
    <col min="25" max="25" width="7.44140625" style="73" customWidth="1"/>
    <col min="26" max="27" width="6" style="73" customWidth="1"/>
    <col min="28" max="28" width="4.44140625" style="73" customWidth="1"/>
    <col min="29" max="29" width="7.44140625" style="73" customWidth="1"/>
    <col min="30" max="30" width="4.44140625" style="73" customWidth="1"/>
    <col min="31" max="31" width="7.44140625" style="73" customWidth="1"/>
    <col min="32" max="33" width="6" style="73" customWidth="1"/>
    <col min="34" max="34" width="5.6640625" style="73" customWidth="1"/>
    <col min="35" max="35" width="7.44140625" style="73" customWidth="1"/>
    <col min="36" max="36" width="5.77734375" style="73" customWidth="1"/>
    <col min="37" max="37" width="8.109375" style="73" customWidth="1"/>
    <col min="38" max="38" width="5.77734375" style="73" customWidth="1"/>
    <col min="39" max="39" width="5.6640625" style="73" customWidth="1"/>
    <col min="40" max="40" width="6.44140625" style="73" customWidth="1"/>
    <col min="41" max="41" width="8.109375" style="73" customWidth="1"/>
    <col min="42" max="42" width="6.44140625" style="73" customWidth="1"/>
    <col min="43" max="43" width="8.109375" style="73" customWidth="1"/>
    <col min="44" max="44" width="6.44140625" style="73" customWidth="1"/>
    <col min="45" max="45" width="10.33203125" style="73" customWidth="1"/>
    <col min="46" max="46" width="65" style="2" customWidth="1"/>
    <col min="47" max="47" width="39.6640625" style="2" customWidth="1"/>
    <col min="48" max="55" width="1.77734375" style="2" customWidth="1"/>
    <col min="56" max="56" width="2.33203125" style="2" customWidth="1"/>
    <col min="57" max="16384" width="10.6640625" style="2"/>
  </cols>
  <sheetData>
    <row r="1" spans="1:47" ht="22.5">
      <c r="A1" s="302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</row>
    <row r="2" spans="1:47" ht="22.5">
      <c r="A2" s="303" t="s">
        <v>42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</row>
    <row r="3" spans="1:47" ht="22" customHeight="1">
      <c r="A3" s="303" t="s">
        <v>43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</row>
    <row r="4" spans="1:47" ht="22" customHeight="1" thickBot="1">
      <c r="A4" s="302" t="s">
        <v>1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</row>
    <row r="5" spans="1:47" ht="15.75" customHeight="1" thickTop="1" thickBot="1">
      <c r="A5" s="304" t="s">
        <v>2</v>
      </c>
      <c r="B5" s="305" t="s">
        <v>3</v>
      </c>
      <c r="C5" s="306" t="s">
        <v>4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310" t="s">
        <v>5</v>
      </c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298" t="s">
        <v>6</v>
      </c>
      <c r="AO5" s="298"/>
      <c r="AP5" s="298"/>
      <c r="AQ5" s="298"/>
      <c r="AR5" s="298"/>
      <c r="AS5" s="298"/>
      <c r="AT5" s="295" t="s">
        <v>7</v>
      </c>
      <c r="AU5" s="273" t="s">
        <v>8</v>
      </c>
    </row>
    <row r="6" spans="1:47" ht="15.75" customHeight="1" thickTop="1" thickBot="1">
      <c r="A6" s="304"/>
      <c r="B6" s="305"/>
      <c r="C6" s="306"/>
      <c r="D6" s="301" t="s">
        <v>9</v>
      </c>
      <c r="E6" s="301"/>
      <c r="F6" s="301"/>
      <c r="G6" s="301"/>
      <c r="H6" s="301"/>
      <c r="I6" s="301"/>
      <c r="J6" s="284" t="s">
        <v>10</v>
      </c>
      <c r="K6" s="284"/>
      <c r="L6" s="284"/>
      <c r="M6" s="284"/>
      <c r="N6" s="284"/>
      <c r="O6" s="284"/>
      <c r="P6" s="301" t="s">
        <v>11</v>
      </c>
      <c r="Q6" s="301"/>
      <c r="R6" s="301"/>
      <c r="S6" s="301"/>
      <c r="T6" s="301"/>
      <c r="U6" s="301"/>
      <c r="V6" s="284" t="s">
        <v>12</v>
      </c>
      <c r="W6" s="284"/>
      <c r="X6" s="284"/>
      <c r="Y6" s="284"/>
      <c r="Z6" s="284"/>
      <c r="AA6" s="284"/>
      <c r="AB6" s="307" t="s">
        <v>13</v>
      </c>
      <c r="AC6" s="284"/>
      <c r="AD6" s="284"/>
      <c r="AE6" s="284"/>
      <c r="AF6" s="284"/>
      <c r="AG6" s="308"/>
      <c r="AH6" s="307" t="s">
        <v>14</v>
      </c>
      <c r="AI6" s="284"/>
      <c r="AJ6" s="284"/>
      <c r="AK6" s="284"/>
      <c r="AL6" s="284"/>
      <c r="AM6" s="309"/>
      <c r="AN6" s="298"/>
      <c r="AO6" s="298"/>
      <c r="AP6" s="298"/>
      <c r="AQ6" s="298"/>
      <c r="AR6" s="298"/>
      <c r="AS6" s="298"/>
      <c r="AT6" s="296"/>
      <c r="AU6" s="274"/>
    </row>
    <row r="7" spans="1:47" ht="15.75" customHeight="1" thickTop="1" thickBot="1">
      <c r="A7" s="304"/>
      <c r="B7" s="305"/>
      <c r="C7" s="306"/>
      <c r="D7" s="280" t="s">
        <v>15</v>
      </c>
      <c r="E7" s="280"/>
      <c r="F7" s="283" t="s">
        <v>16</v>
      </c>
      <c r="G7" s="283"/>
      <c r="H7" s="285" t="s">
        <v>17</v>
      </c>
      <c r="I7" s="299" t="s">
        <v>18</v>
      </c>
      <c r="J7" s="280" t="s">
        <v>15</v>
      </c>
      <c r="K7" s="280"/>
      <c r="L7" s="283" t="s">
        <v>16</v>
      </c>
      <c r="M7" s="283"/>
      <c r="N7" s="285" t="s">
        <v>17</v>
      </c>
      <c r="O7" s="278" t="s">
        <v>19</v>
      </c>
      <c r="P7" s="280" t="s">
        <v>15</v>
      </c>
      <c r="Q7" s="280"/>
      <c r="R7" s="283" t="s">
        <v>16</v>
      </c>
      <c r="S7" s="283"/>
      <c r="T7" s="285" t="s">
        <v>17</v>
      </c>
      <c r="U7" s="278" t="s">
        <v>19</v>
      </c>
      <c r="V7" s="280" t="s">
        <v>15</v>
      </c>
      <c r="W7" s="280"/>
      <c r="X7" s="283" t="s">
        <v>16</v>
      </c>
      <c r="Y7" s="283"/>
      <c r="Z7" s="285" t="s">
        <v>17</v>
      </c>
      <c r="AA7" s="299" t="s">
        <v>19</v>
      </c>
      <c r="AB7" s="281" t="s">
        <v>15</v>
      </c>
      <c r="AC7" s="282"/>
      <c r="AD7" s="300" t="s">
        <v>16</v>
      </c>
      <c r="AE7" s="282"/>
      <c r="AF7" s="288" t="s">
        <v>17</v>
      </c>
      <c r="AG7" s="278" t="s">
        <v>19</v>
      </c>
      <c r="AH7" s="281" t="s">
        <v>15</v>
      </c>
      <c r="AI7" s="282"/>
      <c r="AJ7" s="300" t="s">
        <v>16</v>
      </c>
      <c r="AK7" s="282"/>
      <c r="AL7" s="288" t="s">
        <v>17</v>
      </c>
      <c r="AM7" s="278" t="s">
        <v>19</v>
      </c>
      <c r="AN7" s="280" t="s">
        <v>15</v>
      </c>
      <c r="AO7" s="280"/>
      <c r="AP7" s="283" t="s">
        <v>16</v>
      </c>
      <c r="AQ7" s="283"/>
      <c r="AR7" s="285" t="s">
        <v>17</v>
      </c>
      <c r="AS7" s="287" t="s">
        <v>20</v>
      </c>
      <c r="AT7" s="296"/>
      <c r="AU7" s="274"/>
    </row>
    <row r="8" spans="1:47" ht="80.150000000000006" customHeight="1" thickTop="1" thickBot="1">
      <c r="A8" s="304"/>
      <c r="B8" s="305"/>
      <c r="C8" s="306"/>
      <c r="D8" s="53" t="s">
        <v>21</v>
      </c>
      <c r="E8" s="97" t="s">
        <v>22</v>
      </c>
      <c r="F8" s="54" t="s">
        <v>21</v>
      </c>
      <c r="G8" s="97" t="s">
        <v>22</v>
      </c>
      <c r="H8" s="285"/>
      <c r="I8" s="299"/>
      <c r="J8" s="53" t="s">
        <v>21</v>
      </c>
      <c r="K8" s="97" t="s">
        <v>22</v>
      </c>
      <c r="L8" s="54" t="s">
        <v>21</v>
      </c>
      <c r="M8" s="97" t="s">
        <v>22</v>
      </c>
      <c r="N8" s="285"/>
      <c r="O8" s="279"/>
      <c r="P8" s="53" t="s">
        <v>21</v>
      </c>
      <c r="Q8" s="97" t="s">
        <v>22</v>
      </c>
      <c r="R8" s="54" t="s">
        <v>21</v>
      </c>
      <c r="S8" s="97" t="s">
        <v>22</v>
      </c>
      <c r="T8" s="285"/>
      <c r="U8" s="279"/>
      <c r="V8" s="53" t="s">
        <v>21</v>
      </c>
      <c r="W8" s="97" t="s">
        <v>22</v>
      </c>
      <c r="X8" s="54" t="s">
        <v>21</v>
      </c>
      <c r="Y8" s="97" t="s">
        <v>22</v>
      </c>
      <c r="Z8" s="285"/>
      <c r="AA8" s="299"/>
      <c r="AB8" s="53" t="s">
        <v>21</v>
      </c>
      <c r="AC8" s="97" t="s">
        <v>22</v>
      </c>
      <c r="AD8" s="54" t="s">
        <v>21</v>
      </c>
      <c r="AE8" s="97" t="s">
        <v>22</v>
      </c>
      <c r="AF8" s="289"/>
      <c r="AG8" s="279"/>
      <c r="AH8" s="53" t="s">
        <v>21</v>
      </c>
      <c r="AI8" s="97" t="s">
        <v>22</v>
      </c>
      <c r="AJ8" s="54" t="s">
        <v>21</v>
      </c>
      <c r="AK8" s="97" t="s">
        <v>22</v>
      </c>
      <c r="AL8" s="289"/>
      <c r="AM8" s="279"/>
      <c r="AN8" s="53" t="s">
        <v>21</v>
      </c>
      <c r="AO8" s="97" t="s">
        <v>22</v>
      </c>
      <c r="AP8" s="54" t="s">
        <v>21</v>
      </c>
      <c r="AQ8" s="97" t="s">
        <v>22</v>
      </c>
      <c r="AR8" s="285"/>
      <c r="AS8" s="287"/>
      <c r="AT8" s="296"/>
      <c r="AU8" s="274"/>
    </row>
    <row r="9" spans="1:47" s="3" customFormat="1" ht="15.75" customHeight="1" thickBot="1">
      <c r="A9" s="177"/>
      <c r="B9" s="178"/>
      <c r="C9" s="179"/>
      <c r="D9" s="180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94"/>
      <c r="AO9" s="95" t="str">
        <f>IF(AN9=0,"",AN9)</f>
        <v/>
      </c>
      <c r="AP9" s="95"/>
      <c r="AQ9" s="95"/>
      <c r="AR9" s="95"/>
      <c r="AS9" s="96"/>
      <c r="AT9" s="117"/>
      <c r="AU9" s="118"/>
    </row>
    <row r="10" spans="1:47" s="49" customFormat="1" ht="15.75" customHeight="1">
      <c r="A10" s="193" t="s">
        <v>287</v>
      </c>
      <c r="B10" s="184" t="s">
        <v>44</v>
      </c>
      <c r="C10" s="239" t="s">
        <v>45</v>
      </c>
      <c r="D10" s="100">
        <v>3</v>
      </c>
      <c r="E10" s="101">
        <f t="shared" ref="E10:E12" si="0">IF(D10*14=0,"",D10*14)</f>
        <v>42</v>
      </c>
      <c r="F10" s="100">
        <v>1</v>
      </c>
      <c r="G10" s="101">
        <f t="shared" ref="G10:G12" si="1">IF(F10*14=0,"",F10*14)</f>
        <v>14</v>
      </c>
      <c r="H10" s="132">
        <v>5</v>
      </c>
      <c r="I10" s="102" t="s">
        <v>44</v>
      </c>
      <c r="J10" s="103"/>
      <c r="K10" s="101" t="str">
        <f t="shared" ref="K10:K12" si="2">IF(J10*14=0,"",J10*14)</f>
        <v/>
      </c>
      <c r="L10" s="100"/>
      <c r="M10" s="101" t="str">
        <f t="shared" ref="M10:M12" si="3">IF(L10*14=0,"",L10*14)</f>
        <v/>
      </c>
      <c r="N10" s="100"/>
      <c r="O10" s="104"/>
      <c r="P10" s="100"/>
      <c r="Q10" s="101" t="str">
        <f t="shared" ref="Q10:Q12" si="4">IF(P10*14=0,"",P10*14)</f>
        <v/>
      </c>
      <c r="R10" s="100"/>
      <c r="S10" s="101" t="str">
        <f t="shared" ref="S10:S12" si="5">IF(R10*14=0,"",R10*14)</f>
        <v/>
      </c>
      <c r="T10" s="100"/>
      <c r="U10" s="105"/>
      <c r="V10" s="103"/>
      <c r="W10" s="101" t="str">
        <f t="shared" ref="W10:W12" si="6">IF(V10*14=0,"",V10*14)</f>
        <v/>
      </c>
      <c r="X10" s="100"/>
      <c r="Y10" s="101" t="str">
        <f t="shared" ref="Y10:Y12" si="7">IF(X10*14=0,"",X10*14)</f>
        <v/>
      </c>
      <c r="Z10" s="100"/>
      <c r="AA10" s="104"/>
      <c r="AB10" s="100"/>
      <c r="AC10" s="101" t="str">
        <f t="shared" ref="AC10:AC12" si="8">IF(AB10*14=0,"",AB10*14)</f>
        <v/>
      </c>
      <c r="AD10" s="100"/>
      <c r="AE10" s="101" t="str">
        <f t="shared" ref="AE10:AE12" si="9">IF(AD10*14=0,"",AD10*14)</f>
        <v/>
      </c>
      <c r="AF10" s="100"/>
      <c r="AG10" s="105"/>
      <c r="AH10" s="103"/>
      <c r="AI10" s="101" t="str">
        <f t="shared" ref="AI10:AI12" si="10">IF(AH10*14=0,"",AH10*14)</f>
        <v/>
      </c>
      <c r="AJ10" s="100"/>
      <c r="AK10" s="101" t="str">
        <f t="shared" ref="AK10:AK12" si="11">IF(AJ10*14=0,"",AJ10*14)</f>
        <v/>
      </c>
      <c r="AL10" s="100"/>
      <c r="AM10" s="121"/>
      <c r="AN10" s="106">
        <f t="shared" ref="AN10:AN12" si="12">IF(D10+J10+P10+V10+AB10+AH10=0,"",D10+J10+P10+V10+AB10+AH10)</f>
        <v>3</v>
      </c>
      <c r="AO10" s="101">
        <f t="shared" ref="AO10:AO12" si="13">IF((D10+J10+P10+V10+AB10+AH10)*14=0,"",(D10+J10+P10+V10+AB10+AH10)*14)</f>
        <v>42</v>
      </c>
      <c r="AP10" s="107">
        <f t="shared" ref="AP10:AP12" si="14">IF(F10+L10+R10+X10+AD10+AJ10=0,"",F10+L10+R10+X10+AD10+AJ10)</f>
        <v>1</v>
      </c>
      <c r="AQ10" s="101">
        <f t="shared" ref="AQ10:AQ12" si="15">IF((L10+F10+R10+X10+AD10+AJ10)*14=0,"",(L10+F10+R10+X10+AD10+AJ10)*14)</f>
        <v>14</v>
      </c>
      <c r="AR10" s="107">
        <f t="shared" ref="AR10:AR12" si="16">IF(N10+H10+T10+Z10+AF10+AL10=0,"",N10+H10+T10+Z10+AF10+AL10)</f>
        <v>5</v>
      </c>
      <c r="AS10" s="108">
        <f t="shared" ref="AS10:AS12" si="17">IF(D10+F10+L10+J10+P10+R10+V10+X10+AB10+AD10+AH10+AJ10=0,"",D10+F10+L10+J10+P10+R10+V10+X10+AB10+AD10+AH10+AJ10)</f>
        <v>4</v>
      </c>
      <c r="AT10" s="252" t="s">
        <v>46</v>
      </c>
      <c r="AU10" s="253" t="s">
        <v>65</v>
      </c>
    </row>
    <row r="11" spans="1:47" s="49" customFormat="1" ht="15.75" customHeight="1">
      <c r="A11" s="193" t="s">
        <v>47</v>
      </c>
      <c r="B11" s="184" t="s">
        <v>44</v>
      </c>
      <c r="C11" s="240" t="s">
        <v>48</v>
      </c>
      <c r="D11" s="100">
        <v>2</v>
      </c>
      <c r="E11" s="101">
        <f t="shared" si="0"/>
        <v>28</v>
      </c>
      <c r="F11" s="100"/>
      <c r="G11" s="101" t="str">
        <f t="shared" si="1"/>
        <v/>
      </c>
      <c r="H11" s="132">
        <v>3</v>
      </c>
      <c r="I11" s="110" t="s">
        <v>49</v>
      </c>
      <c r="J11" s="103"/>
      <c r="K11" s="101" t="str">
        <f t="shared" si="2"/>
        <v/>
      </c>
      <c r="L11" s="100"/>
      <c r="M11" s="101" t="str">
        <f t="shared" si="3"/>
        <v/>
      </c>
      <c r="N11" s="100"/>
      <c r="O11" s="104"/>
      <c r="P11" s="100"/>
      <c r="Q11" s="101" t="str">
        <f t="shared" si="4"/>
        <v/>
      </c>
      <c r="R11" s="100"/>
      <c r="S11" s="101" t="str">
        <f t="shared" si="5"/>
        <v/>
      </c>
      <c r="T11" s="100"/>
      <c r="U11" s="105"/>
      <c r="V11" s="103"/>
      <c r="W11" s="101" t="str">
        <f t="shared" si="6"/>
        <v/>
      </c>
      <c r="X11" s="100"/>
      <c r="Y11" s="101" t="str">
        <f t="shared" si="7"/>
        <v/>
      </c>
      <c r="Z11" s="100"/>
      <c r="AA11" s="104"/>
      <c r="AB11" s="100"/>
      <c r="AC11" s="101" t="str">
        <f t="shared" si="8"/>
        <v/>
      </c>
      <c r="AD11" s="100"/>
      <c r="AE11" s="101" t="str">
        <f t="shared" si="9"/>
        <v/>
      </c>
      <c r="AF11" s="100"/>
      <c r="AG11" s="105"/>
      <c r="AH11" s="103"/>
      <c r="AI11" s="101" t="str">
        <f t="shared" si="10"/>
        <v/>
      </c>
      <c r="AJ11" s="100"/>
      <c r="AK11" s="101" t="str">
        <f t="shared" si="11"/>
        <v/>
      </c>
      <c r="AL11" s="100"/>
      <c r="AM11" s="121"/>
      <c r="AN11" s="106">
        <f t="shared" si="12"/>
        <v>2</v>
      </c>
      <c r="AO11" s="101">
        <f t="shared" si="13"/>
        <v>28</v>
      </c>
      <c r="AP11" s="107" t="str">
        <f t="shared" si="14"/>
        <v/>
      </c>
      <c r="AQ11" s="101" t="str">
        <f t="shared" si="15"/>
        <v/>
      </c>
      <c r="AR11" s="107">
        <f t="shared" si="16"/>
        <v>3</v>
      </c>
      <c r="AS11" s="108">
        <f t="shared" si="17"/>
        <v>2</v>
      </c>
      <c r="AT11" s="254" t="s">
        <v>50</v>
      </c>
      <c r="AU11" s="253" t="s">
        <v>51</v>
      </c>
    </row>
    <row r="12" spans="1:47" ht="15.75" customHeight="1">
      <c r="A12" s="193" t="s">
        <v>52</v>
      </c>
      <c r="B12" s="184" t="s">
        <v>44</v>
      </c>
      <c r="C12" s="204" t="s">
        <v>53</v>
      </c>
      <c r="D12" s="100">
        <v>2</v>
      </c>
      <c r="E12" s="101">
        <f t="shared" si="0"/>
        <v>28</v>
      </c>
      <c r="F12" s="100">
        <v>2</v>
      </c>
      <c r="G12" s="101">
        <f t="shared" si="1"/>
        <v>28</v>
      </c>
      <c r="H12" s="132">
        <v>5</v>
      </c>
      <c r="I12" s="110" t="s">
        <v>54</v>
      </c>
      <c r="J12" s="103"/>
      <c r="K12" s="101" t="str">
        <f t="shared" si="2"/>
        <v/>
      </c>
      <c r="L12" s="100"/>
      <c r="M12" s="101" t="str">
        <f t="shared" si="3"/>
        <v/>
      </c>
      <c r="N12" s="100"/>
      <c r="O12" s="104"/>
      <c r="P12" s="100"/>
      <c r="Q12" s="101" t="str">
        <f t="shared" si="4"/>
        <v/>
      </c>
      <c r="R12" s="100"/>
      <c r="S12" s="101" t="str">
        <f t="shared" si="5"/>
        <v/>
      </c>
      <c r="T12" s="100"/>
      <c r="U12" s="105"/>
      <c r="V12" s="103"/>
      <c r="W12" s="101" t="str">
        <f t="shared" si="6"/>
        <v/>
      </c>
      <c r="X12" s="100"/>
      <c r="Y12" s="101" t="str">
        <f t="shared" si="7"/>
        <v/>
      </c>
      <c r="Z12" s="100"/>
      <c r="AA12" s="104"/>
      <c r="AB12" s="100"/>
      <c r="AC12" s="101" t="str">
        <f t="shared" si="8"/>
        <v/>
      </c>
      <c r="AD12" s="100"/>
      <c r="AE12" s="101" t="str">
        <f t="shared" si="9"/>
        <v/>
      </c>
      <c r="AF12" s="100"/>
      <c r="AG12" s="105"/>
      <c r="AH12" s="103"/>
      <c r="AI12" s="101" t="str">
        <f t="shared" si="10"/>
        <v/>
      </c>
      <c r="AJ12" s="100"/>
      <c r="AK12" s="101" t="str">
        <f t="shared" si="11"/>
        <v/>
      </c>
      <c r="AL12" s="100"/>
      <c r="AM12" s="121"/>
      <c r="AN12" s="106">
        <f t="shared" si="12"/>
        <v>2</v>
      </c>
      <c r="AO12" s="101">
        <f t="shared" si="13"/>
        <v>28</v>
      </c>
      <c r="AP12" s="107">
        <f t="shared" si="14"/>
        <v>2</v>
      </c>
      <c r="AQ12" s="101">
        <f t="shared" si="15"/>
        <v>28</v>
      </c>
      <c r="AR12" s="107">
        <f t="shared" si="16"/>
        <v>5</v>
      </c>
      <c r="AS12" s="108">
        <f t="shared" si="17"/>
        <v>4</v>
      </c>
      <c r="AT12" s="255" t="s">
        <v>312</v>
      </c>
      <c r="AU12" s="256" t="s">
        <v>277</v>
      </c>
    </row>
    <row r="13" spans="1:47" ht="15.75" customHeight="1">
      <c r="A13" s="193" t="s">
        <v>288</v>
      </c>
      <c r="B13" s="184" t="s">
        <v>44</v>
      </c>
      <c r="C13" s="241" t="s">
        <v>284</v>
      </c>
      <c r="D13" s="100">
        <v>4</v>
      </c>
      <c r="E13" s="101">
        <f t="shared" ref="E13:E30" si="18">IF(D13*14=0,"",D13*14)</f>
        <v>56</v>
      </c>
      <c r="F13" s="100"/>
      <c r="G13" s="101" t="str">
        <f t="shared" ref="G13:G32" si="19">IF(F13*14=0,"",F13*14)</f>
        <v/>
      </c>
      <c r="H13" s="132">
        <v>5</v>
      </c>
      <c r="I13" s="110" t="s">
        <v>49</v>
      </c>
      <c r="J13" s="103"/>
      <c r="K13" s="101" t="str">
        <f t="shared" ref="K13:K27" si="20">IF(J13*14=0,"",J13*14)</f>
        <v/>
      </c>
      <c r="L13" s="100"/>
      <c r="M13" s="101" t="str">
        <f t="shared" ref="M13:M27" si="21">IF(L13*14=0,"",L13*14)</f>
        <v/>
      </c>
      <c r="N13" s="100"/>
      <c r="O13" s="104"/>
      <c r="P13" s="100"/>
      <c r="Q13" s="101" t="str">
        <f t="shared" ref="Q13:Q30" si="22">IF(P13*14=0,"",P13*14)</f>
        <v/>
      </c>
      <c r="R13" s="100"/>
      <c r="S13" s="101" t="str">
        <f t="shared" ref="S13:S30" si="23">IF(R13*14=0,"",R13*14)</f>
        <v/>
      </c>
      <c r="T13" s="100"/>
      <c r="U13" s="105"/>
      <c r="V13" s="103"/>
      <c r="W13" s="101" t="str">
        <f t="shared" ref="W13:W27" si="24">IF(V13*14=0,"",V13*14)</f>
        <v/>
      </c>
      <c r="X13" s="100"/>
      <c r="Y13" s="101" t="str">
        <f t="shared" ref="Y13:Y27" si="25">IF(X13*14=0,"",X13*14)</f>
        <v/>
      </c>
      <c r="Z13" s="100"/>
      <c r="AA13" s="104"/>
      <c r="AB13" s="100"/>
      <c r="AC13" s="101" t="str">
        <f t="shared" ref="AC13:AC27" si="26">IF(AB13*14=0,"",AB13*14)</f>
        <v/>
      </c>
      <c r="AD13" s="100"/>
      <c r="AE13" s="101" t="str">
        <f t="shared" ref="AE13:AE27" si="27">IF(AD13*14=0,"",AD13*14)</f>
        <v/>
      </c>
      <c r="AF13" s="100"/>
      <c r="AG13" s="105"/>
      <c r="AH13" s="103"/>
      <c r="AI13" s="101" t="str">
        <f t="shared" ref="AI13:AI27" si="28">IF(AH13*14=0,"",AH13*14)</f>
        <v/>
      </c>
      <c r="AJ13" s="100"/>
      <c r="AK13" s="101" t="str">
        <f t="shared" ref="AK13:AK27" si="29">IF(AJ13*14=0,"",AJ13*14)</f>
        <v/>
      </c>
      <c r="AL13" s="100"/>
      <c r="AM13" s="121"/>
      <c r="AN13" s="106">
        <f t="shared" ref="AN13:AN30" si="30">IF(D13+J13+P13+V13+AB13+AH13=0,"",D13+J13+P13+V13+AB13+AH13)</f>
        <v>4</v>
      </c>
      <c r="AO13" s="101">
        <f t="shared" ref="AO13:AO30" si="31">IF((D13+J13+P13+V13+AB13+AH13)*14=0,"",(D13+J13+P13+V13+AB13+AH13)*14)</f>
        <v>56</v>
      </c>
      <c r="AP13" s="107" t="str">
        <f t="shared" ref="AP13:AP30" si="32">IF(F13+L13+R13+X13+AD13+AJ13=0,"",F13+L13+R13+X13+AD13+AJ13)</f>
        <v/>
      </c>
      <c r="AQ13" s="101" t="str">
        <f t="shared" ref="AQ13:AQ30" si="33">IF((L13+F13+R13+X13+AD13+AJ13)*14=0,"",(L13+F13+R13+X13+AD13+AJ13)*14)</f>
        <v/>
      </c>
      <c r="AR13" s="107">
        <f t="shared" ref="AR13:AR30" si="34">IF(N13+H13+T13+Z13+AF13+AL13=0,"",N13+H13+T13+Z13+AF13+AL13)</f>
        <v>5</v>
      </c>
      <c r="AS13" s="108">
        <f t="shared" ref="AS13:AS30" si="35">IF(D13+F13+L13+J13+P13+R13+V13+X13+AB13+AD13+AH13+AJ13=0,"",D13+F13+L13+J13+P13+R13+V13+X13+AB13+AD13+AH13+AJ13)</f>
        <v>4</v>
      </c>
      <c r="AT13" s="257" t="s">
        <v>55</v>
      </c>
      <c r="AU13" s="256" t="s">
        <v>66</v>
      </c>
    </row>
    <row r="14" spans="1:47" ht="15.75" customHeight="1">
      <c r="A14" s="193" t="s">
        <v>58</v>
      </c>
      <c r="B14" s="184" t="s">
        <v>44</v>
      </c>
      <c r="C14" s="204" t="s">
        <v>59</v>
      </c>
      <c r="D14" s="100">
        <v>3</v>
      </c>
      <c r="E14" s="101">
        <f t="shared" si="18"/>
        <v>42</v>
      </c>
      <c r="F14" s="100">
        <v>1</v>
      </c>
      <c r="G14" s="101">
        <f t="shared" si="19"/>
        <v>14</v>
      </c>
      <c r="H14" s="100">
        <v>5</v>
      </c>
      <c r="I14" s="110" t="s">
        <v>54</v>
      </c>
      <c r="J14" s="103"/>
      <c r="K14" s="101" t="str">
        <f t="shared" si="20"/>
        <v/>
      </c>
      <c r="L14" s="100"/>
      <c r="M14" s="101" t="str">
        <f t="shared" si="21"/>
        <v/>
      </c>
      <c r="N14" s="100"/>
      <c r="O14" s="104"/>
      <c r="P14" s="100"/>
      <c r="Q14" s="101" t="str">
        <f t="shared" si="22"/>
        <v/>
      </c>
      <c r="R14" s="100"/>
      <c r="S14" s="101" t="str">
        <f t="shared" si="23"/>
        <v/>
      </c>
      <c r="T14" s="100"/>
      <c r="U14" s="105"/>
      <c r="V14" s="103"/>
      <c r="W14" s="101" t="str">
        <f t="shared" si="24"/>
        <v/>
      </c>
      <c r="X14" s="100"/>
      <c r="Y14" s="101" t="str">
        <f t="shared" si="25"/>
        <v/>
      </c>
      <c r="Z14" s="100"/>
      <c r="AA14" s="104"/>
      <c r="AB14" s="100"/>
      <c r="AC14" s="101" t="str">
        <f t="shared" si="26"/>
        <v/>
      </c>
      <c r="AD14" s="100"/>
      <c r="AE14" s="101" t="str">
        <f t="shared" si="27"/>
        <v/>
      </c>
      <c r="AF14" s="100"/>
      <c r="AG14" s="105"/>
      <c r="AH14" s="103"/>
      <c r="AI14" s="101" t="str">
        <f t="shared" si="28"/>
        <v/>
      </c>
      <c r="AJ14" s="100"/>
      <c r="AK14" s="101" t="str">
        <f t="shared" si="29"/>
        <v/>
      </c>
      <c r="AL14" s="100"/>
      <c r="AM14" s="121"/>
      <c r="AN14" s="106">
        <f t="shared" si="30"/>
        <v>3</v>
      </c>
      <c r="AO14" s="101">
        <f t="shared" si="31"/>
        <v>42</v>
      </c>
      <c r="AP14" s="107">
        <f t="shared" si="32"/>
        <v>1</v>
      </c>
      <c r="AQ14" s="101">
        <f t="shared" si="33"/>
        <v>14</v>
      </c>
      <c r="AR14" s="107">
        <f t="shared" si="34"/>
        <v>5</v>
      </c>
      <c r="AS14" s="108">
        <f t="shared" si="35"/>
        <v>4</v>
      </c>
      <c r="AT14" s="258" t="s">
        <v>314</v>
      </c>
      <c r="AU14" s="256" t="s">
        <v>293</v>
      </c>
    </row>
    <row r="15" spans="1:47" ht="15.75" customHeight="1">
      <c r="A15" s="193" t="s">
        <v>56</v>
      </c>
      <c r="B15" s="184" t="s">
        <v>44</v>
      </c>
      <c r="C15" s="204" t="s">
        <v>57</v>
      </c>
      <c r="D15" s="100">
        <v>1</v>
      </c>
      <c r="E15" s="101">
        <f t="shared" si="18"/>
        <v>14</v>
      </c>
      <c r="F15" s="100">
        <v>1</v>
      </c>
      <c r="G15" s="101">
        <f t="shared" si="19"/>
        <v>14</v>
      </c>
      <c r="H15" s="100">
        <v>3</v>
      </c>
      <c r="I15" s="110" t="s">
        <v>44</v>
      </c>
      <c r="J15" s="103"/>
      <c r="K15" s="101" t="str">
        <f t="shared" si="20"/>
        <v/>
      </c>
      <c r="L15" s="100"/>
      <c r="M15" s="101" t="str">
        <f t="shared" si="21"/>
        <v/>
      </c>
      <c r="N15" s="100"/>
      <c r="O15" s="104"/>
      <c r="P15" s="100"/>
      <c r="Q15" s="101" t="str">
        <f t="shared" si="22"/>
        <v/>
      </c>
      <c r="R15" s="100"/>
      <c r="S15" s="101" t="str">
        <f t="shared" si="23"/>
        <v/>
      </c>
      <c r="T15" s="100"/>
      <c r="U15" s="105"/>
      <c r="V15" s="103"/>
      <c r="W15" s="101" t="str">
        <f t="shared" si="24"/>
        <v/>
      </c>
      <c r="X15" s="100"/>
      <c r="Y15" s="101" t="str">
        <f t="shared" si="25"/>
        <v/>
      </c>
      <c r="Z15" s="100"/>
      <c r="AA15" s="104"/>
      <c r="AB15" s="100"/>
      <c r="AC15" s="101" t="str">
        <f t="shared" si="26"/>
        <v/>
      </c>
      <c r="AD15" s="100"/>
      <c r="AE15" s="101" t="str">
        <f t="shared" si="27"/>
        <v/>
      </c>
      <c r="AF15" s="100"/>
      <c r="AG15" s="105"/>
      <c r="AH15" s="103"/>
      <c r="AI15" s="101" t="str">
        <f t="shared" si="28"/>
        <v/>
      </c>
      <c r="AJ15" s="100"/>
      <c r="AK15" s="101" t="str">
        <f t="shared" si="29"/>
        <v/>
      </c>
      <c r="AL15" s="100"/>
      <c r="AM15" s="121"/>
      <c r="AN15" s="106">
        <f t="shared" si="30"/>
        <v>1</v>
      </c>
      <c r="AO15" s="101">
        <f t="shared" si="31"/>
        <v>14</v>
      </c>
      <c r="AP15" s="107">
        <f t="shared" si="32"/>
        <v>1</v>
      </c>
      <c r="AQ15" s="101">
        <f t="shared" si="33"/>
        <v>14</v>
      </c>
      <c r="AR15" s="107">
        <f t="shared" si="34"/>
        <v>3</v>
      </c>
      <c r="AS15" s="108">
        <f t="shared" si="35"/>
        <v>2</v>
      </c>
      <c r="AT15" s="259" t="s">
        <v>61</v>
      </c>
      <c r="AU15" s="253" t="s">
        <v>60</v>
      </c>
    </row>
    <row r="16" spans="1:47" ht="15.75" customHeight="1">
      <c r="A16" s="193" t="s">
        <v>62</v>
      </c>
      <c r="B16" s="184" t="s">
        <v>44</v>
      </c>
      <c r="C16" s="204" t="s">
        <v>63</v>
      </c>
      <c r="D16" s="100">
        <v>4</v>
      </c>
      <c r="E16" s="101">
        <f t="shared" si="18"/>
        <v>56</v>
      </c>
      <c r="F16" s="100"/>
      <c r="G16" s="101" t="str">
        <f t="shared" si="19"/>
        <v/>
      </c>
      <c r="H16" s="100">
        <v>5</v>
      </c>
      <c r="I16" s="110" t="s">
        <v>274</v>
      </c>
      <c r="J16" s="103"/>
      <c r="K16" s="101" t="str">
        <f t="shared" ref="K16" si="36">IF(J16*14=0,"",J16*14)</f>
        <v/>
      </c>
      <c r="L16" s="100"/>
      <c r="M16" s="101" t="str">
        <f t="shared" ref="M16" si="37">IF(L16*14=0,"",L16*14)</f>
        <v/>
      </c>
      <c r="N16" s="100"/>
      <c r="O16" s="104"/>
      <c r="P16" s="100"/>
      <c r="Q16" s="101" t="str">
        <f t="shared" ref="Q16" si="38">IF(P16*14=0,"",P16*14)</f>
        <v/>
      </c>
      <c r="R16" s="100"/>
      <c r="S16" s="101" t="str">
        <f t="shared" ref="S16" si="39">IF(R16*14=0,"",R16*14)</f>
        <v/>
      </c>
      <c r="T16" s="100"/>
      <c r="U16" s="105"/>
      <c r="V16" s="103"/>
      <c r="W16" s="101" t="str">
        <f t="shared" si="24"/>
        <v/>
      </c>
      <c r="X16" s="100"/>
      <c r="Y16" s="101" t="str">
        <f t="shared" si="25"/>
        <v/>
      </c>
      <c r="Z16" s="100"/>
      <c r="AA16" s="104"/>
      <c r="AB16" s="100"/>
      <c r="AC16" s="101" t="str">
        <f t="shared" si="26"/>
        <v/>
      </c>
      <c r="AD16" s="100"/>
      <c r="AE16" s="101" t="str">
        <f t="shared" si="27"/>
        <v/>
      </c>
      <c r="AF16" s="100"/>
      <c r="AG16" s="105"/>
      <c r="AH16" s="103"/>
      <c r="AI16" s="101" t="str">
        <f t="shared" si="28"/>
        <v/>
      </c>
      <c r="AJ16" s="100"/>
      <c r="AK16" s="101" t="str">
        <f t="shared" si="29"/>
        <v/>
      </c>
      <c r="AL16" s="100"/>
      <c r="AM16" s="121"/>
      <c r="AN16" s="106">
        <f t="shared" si="30"/>
        <v>4</v>
      </c>
      <c r="AO16" s="101">
        <f t="shared" si="31"/>
        <v>56</v>
      </c>
      <c r="AP16" s="107" t="str">
        <f t="shared" si="32"/>
        <v/>
      </c>
      <c r="AQ16" s="101" t="str">
        <f t="shared" si="33"/>
        <v/>
      </c>
      <c r="AR16" s="107">
        <f t="shared" si="34"/>
        <v>5</v>
      </c>
      <c r="AS16" s="108">
        <f t="shared" si="35"/>
        <v>4</v>
      </c>
      <c r="AT16" s="258" t="s">
        <v>311</v>
      </c>
      <c r="AU16" s="253" t="s">
        <v>64</v>
      </c>
    </row>
    <row r="17" spans="1:47" ht="15.75" customHeight="1">
      <c r="A17" s="193" t="s">
        <v>278</v>
      </c>
      <c r="B17" s="185" t="s">
        <v>44</v>
      </c>
      <c r="C17" s="204" t="s">
        <v>270</v>
      </c>
      <c r="D17" s="100"/>
      <c r="E17" s="101" t="str">
        <f t="shared" si="18"/>
        <v/>
      </c>
      <c r="F17" s="100">
        <v>2</v>
      </c>
      <c r="G17" s="101">
        <f t="shared" si="19"/>
        <v>28</v>
      </c>
      <c r="H17" s="100">
        <v>2</v>
      </c>
      <c r="I17" s="110" t="s">
        <v>54</v>
      </c>
      <c r="J17" s="103"/>
      <c r="K17" s="101"/>
      <c r="L17" s="100"/>
      <c r="M17" s="101"/>
      <c r="N17" s="100"/>
      <c r="O17" s="104"/>
      <c r="P17" s="100"/>
      <c r="Q17" s="101"/>
      <c r="R17" s="100"/>
      <c r="S17" s="101"/>
      <c r="T17" s="100"/>
      <c r="U17" s="105"/>
      <c r="V17" s="103"/>
      <c r="W17" s="101"/>
      <c r="X17" s="100"/>
      <c r="Y17" s="101"/>
      <c r="Z17" s="100"/>
      <c r="AA17" s="104"/>
      <c r="AB17" s="100"/>
      <c r="AC17" s="101"/>
      <c r="AD17" s="100"/>
      <c r="AE17" s="101"/>
      <c r="AF17" s="100"/>
      <c r="AG17" s="105"/>
      <c r="AH17" s="103"/>
      <c r="AI17" s="101"/>
      <c r="AJ17" s="100"/>
      <c r="AK17" s="101"/>
      <c r="AL17" s="100"/>
      <c r="AM17" s="121"/>
      <c r="AN17" s="106"/>
      <c r="AO17" s="101"/>
      <c r="AP17" s="107"/>
      <c r="AQ17" s="101">
        <f t="shared" si="33"/>
        <v>28</v>
      </c>
      <c r="AR17" s="107">
        <f t="shared" si="34"/>
        <v>2</v>
      </c>
      <c r="AS17" s="108">
        <f t="shared" si="35"/>
        <v>2</v>
      </c>
      <c r="AT17" s="258" t="s">
        <v>272</v>
      </c>
      <c r="AU17" s="256" t="s">
        <v>271</v>
      </c>
    </row>
    <row r="18" spans="1:47" ht="15.75" customHeight="1">
      <c r="A18" s="194" t="s">
        <v>260</v>
      </c>
      <c r="B18" s="184" t="s">
        <v>44</v>
      </c>
      <c r="C18" s="204" t="s">
        <v>269</v>
      </c>
      <c r="D18" s="100"/>
      <c r="E18" s="101" t="str">
        <f t="shared" si="18"/>
        <v/>
      </c>
      <c r="F18" s="100"/>
      <c r="G18" s="101" t="str">
        <f t="shared" si="19"/>
        <v/>
      </c>
      <c r="H18" s="100"/>
      <c r="I18" s="102"/>
      <c r="J18" s="103">
        <v>1</v>
      </c>
      <c r="K18" s="101">
        <f t="shared" si="20"/>
        <v>14</v>
      </c>
      <c r="L18" s="100">
        <v>2</v>
      </c>
      <c r="M18" s="101">
        <f t="shared" si="21"/>
        <v>28</v>
      </c>
      <c r="N18" s="100">
        <v>4</v>
      </c>
      <c r="O18" s="111" t="s">
        <v>54</v>
      </c>
      <c r="P18" s="100"/>
      <c r="Q18" s="101" t="str">
        <f t="shared" si="22"/>
        <v/>
      </c>
      <c r="R18" s="100"/>
      <c r="S18" s="101" t="str">
        <f t="shared" si="23"/>
        <v/>
      </c>
      <c r="T18" s="100"/>
      <c r="U18" s="105"/>
      <c r="V18" s="103"/>
      <c r="W18" s="101" t="str">
        <f t="shared" si="24"/>
        <v/>
      </c>
      <c r="X18" s="100"/>
      <c r="Y18" s="101" t="str">
        <f t="shared" si="25"/>
        <v/>
      </c>
      <c r="Z18" s="100"/>
      <c r="AA18" s="104"/>
      <c r="AB18" s="100"/>
      <c r="AC18" s="101" t="str">
        <f t="shared" si="26"/>
        <v/>
      </c>
      <c r="AD18" s="100"/>
      <c r="AE18" s="101" t="str">
        <f t="shared" si="27"/>
        <v/>
      </c>
      <c r="AF18" s="100"/>
      <c r="AG18" s="105"/>
      <c r="AH18" s="103"/>
      <c r="AI18" s="101" t="str">
        <f t="shared" si="28"/>
        <v/>
      </c>
      <c r="AJ18" s="100"/>
      <c r="AK18" s="101" t="str">
        <f t="shared" si="29"/>
        <v/>
      </c>
      <c r="AL18" s="100"/>
      <c r="AM18" s="121"/>
      <c r="AN18" s="106">
        <f t="shared" si="30"/>
        <v>1</v>
      </c>
      <c r="AO18" s="101">
        <f t="shared" si="31"/>
        <v>14</v>
      </c>
      <c r="AP18" s="107">
        <f t="shared" si="32"/>
        <v>2</v>
      </c>
      <c r="AQ18" s="101">
        <f t="shared" si="33"/>
        <v>28</v>
      </c>
      <c r="AR18" s="107">
        <f t="shared" si="34"/>
        <v>4</v>
      </c>
      <c r="AS18" s="108">
        <f t="shared" si="35"/>
        <v>3</v>
      </c>
      <c r="AT18" s="260" t="s">
        <v>75</v>
      </c>
      <c r="AU18" s="253" t="s">
        <v>67</v>
      </c>
    </row>
    <row r="19" spans="1:47" ht="15.75" customHeight="1">
      <c r="A19" s="192" t="s">
        <v>289</v>
      </c>
      <c r="B19" s="184" t="s">
        <v>44</v>
      </c>
      <c r="C19" s="204" t="s">
        <v>68</v>
      </c>
      <c r="D19" s="100"/>
      <c r="E19" s="101" t="str">
        <f t="shared" si="18"/>
        <v/>
      </c>
      <c r="F19" s="100"/>
      <c r="G19" s="101" t="str">
        <f t="shared" si="19"/>
        <v/>
      </c>
      <c r="H19" s="100"/>
      <c r="I19" s="102"/>
      <c r="J19" s="103">
        <v>1</v>
      </c>
      <c r="K19" s="101">
        <f t="shared" si="20"/>
        <v>14</v>
      </c>
      <c r="L19" s="100">
        <v>1</v>
      </c>
      <c r="M19" s="101">
        <f t="shared" si="21"/>
        <v>14</v>
      </c>
      <c r="N19" s="100">
        <v>3</v>
      </c>
      <c r="O19" s="111" t="s">
        <v>54</v>
      </c>
      <c r="P19" s="100"/>
      <c r="Q19" s="101" t="str">
        <f t="shared" si="22"/>
        <v/>
      </c>
      <c r="R19" s="100"/>
      <c r="S19" s="101" t="str">
        <f t="shared" si="23"/>
        <v/>
      </c>
      <c r="T19" s="100"/>
      <c r="U19" s="105"/>
      <c r="V19" s="103"/>
      <c r="W19" s="101" t="str">
        <f t="shared" si="24"/>
        <v/>
      </c>
      <c r="X19" s="100"/>
      <c r="Y19" s="101" t="str">
        <f t="shared" si="25"/>
        <v/>
      </c>
      <c r="Z19" s="100"/>
      <c r="AA19" s="104"/>
      <c r="AB19" s="100"/>
      <c r="AC19" s="101" t="str">
        <f t="shared" si="26"/>
        <v/>
      </c>
      <c r="AD19" s="100"/>
      <c r="AE19" s="101" t="str">
        <f t="shared" si="27"/>
        <v/>
      </c>
      <c r="AF19" s="100"/>
      <c r="AG19" s="105"/>
      <c r="AH19" s="103"/>
      <c r="AI19" s="101" t="str">
        <f t="shared" si="28"/>
        <v/>
      </c>
      <c r="AJ19" s="100"/>
      <c r="AK19" s="101" t="str">
        <f t="shared" si="29"/>
        <v/>
      </c>
      <c r="AL19" s="100"/>
      <c r="AM19" s="121"/>
      <c r="AN19" s="106">
        <f t="shared" si="30"/>
        <v>1</v>
      </c>
      <c r="AO19" s="101">
        <f t="shared" si="31"/>
        <v>14</v>
      </c>
      <c r="AP19" s="107">
        <f t="shared" si="32"/>
        <v>1</v>
      </c>
      <c r="AQ19" s="101">
        <f t="shared" si="33"/>
        <v>14</v>
      </c>
      <c r="AR19" s="107">
        <f t="shared" si="34"/>
        <v>3</v>
      </c>
      <c r="AS19" s="108">
        <f t="shared" si="35"/>
        <v>2</v>
      </c>
      <c r="AT19" s="259" t="s">
        <v>69</v>
      </c>
      <c r="AU19" s="253" t="s">
        <v>70</v>
      </c>
    </row>
    <row r="20" spans="1:47" ht="15.75" customHeight="1">
      <c r="A20" s="192" t="s">
        <v>71</v>
      </c>
      <c r="B20" s="184" t="s">
        <v>44</v>
      </c>
      <c r="C20" s="204" t="s">
        <v>72</v>
      </c>
      <c r="D20" s="100"/>
      <c r="E20" s="101" t="str">
        <f t="shared" si="18"/>
        <v/>
      </c>
      <c r="F20" s="100"/>
      <c r="G20" s="101" t="str">
        <f t="shared" si="19"/>
        <v/>
      </c>
      <c r="H20" s="100"/>
      <c r="I20" s="102"/>
      <c r="J20" s="103">
        <v>1</v>
      </c>
      <c r="K20" s="101">
        <f t="shared" si="20"/>
        <v>14</v>
      </c>
      <c r="L20" s="100">
        <v>1</v>
      </c>
      <c r="M20" s="101">
        <f t="shared" si="21"/>
        <v>14</v>
      </c>
      <c r="N20" s="100">
        <v>3</v>
      </c>
      <c r="O20" s="111" t="s">
        <v>49</v>
      </c>
      <c r="P20" s="100"/>
      <c r="Q20" s="101" t="str">
        <f t="shared" si="22"/>
        <v/>
      </c>
      <c r="R20" s="100"/>
      <c r="S20" s="101" t="str">
        <f t="shared" si="23"/>
        <v/>
      </c>
      <c r="T20" s="100"/>
      <c r="U20" s="105"/>
      <c r="V20" s="103"/>
      <c r="W20" s="101" t="str">
        <f t="shared" si="24"/>
        <v/>
      </c>
      <c r="X20" s="100"/>
      <c r="Y20" s="101" t="str">
        <f t="shared" si="25"/>
        <v/>
      </c>
      <c r="Z20" s="100"/>
      <c r="AA20" s="104"/>
      <c r="AB20" s="100"/>
      <c r="AC20" s="101" t="str">
        <f t="shared" si="26"/>
        <v/>
      </c>
      <c r="AD20" s="100"/>
      <c r="AE20" s="101" t="str">
        <f t="shared" si="27"/>
        <v/>
      </c>
      <c r="AF20" s="100"/>
      <c r="AG20" s="105"/>
      <c r="AH20" s="103"/>
      <c r="AI20" s="101" t="str">
        <f t="shared" si="28"/>
        <v/>
      </c>
      <c r="AJ20" s="100"/>
      <c r="AK20" s="101" t="str">
        <f t="shared" si="29"/>
        <v/>
      </c>
      <c r="AL20" s="100"/>
      <c r="AM20" s="121"/>
      <c r="AN20" s="106">
        <f t="shared" si="30"/>
        <v>1</v>
      </c>
      <c r="AO20" s="101">
        <f t="shared" si="31"/>
        <v>14</v>
      </c>
      <c r="AP20" s="107">
        <f t="shared" si="32"/>
        <v>1</v>
      </c>
      <c r="AQ20" s="101">
        <f t="shared" si="33"/>
        <v>14</v>
      </c>
      <c r="AR20" s="107">
        <f t="shared" si="34"/>
        <v>3</v>
      </c>
      <c r="AS20" s="108">
        <f t="shared" si="35"/>
        <v>2</v>
      </c>
      <c r="AT20" s="259" t="s">
        <v>46</v>
      </c>
      <c r="AU20" s="253" t="s">
        <v>65</v>
      </c>
    </row>
    <row r="21" spans="1:47" ht="15.75" customHeight="1">
      <c r="A21" s="193" t="s">
        <v>73</v>
      </c>
      <c r="B21" s="184" t="s">
        <v>44</v>
      </c>
      <c r="C21" s="204" t="s">
        <v>74</v>
      </c>
      <c r="D21" s="100"/>
      <c r="E21" s="101" t="str">
        <f t="shared" si="18"/>
        <v/>
      </c>
      <c r="F21" s="100"/>
      <c r="G21" s="101" t="str">
        <f t="shared" si="19"/>
        <v/>
      </c>
      <c r="H21" s="100"/>
      <c r="I21" s="102"/>
      <c r="J21" s="103">
        <v>2</v>
      </c>
      <c r="K21" s="101">
        <f t="shared" si="20"/>
        <v>28</v>
      </c>
      <c r="L21" s="100">
        <v>1</v>
      </c>
      <c r="M21" s="101">
        <f t="shared" si="21"/>
        <v>14</v>
      </c>
      <c r="N21" s="132">
        <v>4</v>
      </c>
      <c r="O21" s="111" t="s">
        <v>274</v>
      </c>
      <c r="P21" s="100"/>
      <c r="Q21" s="101" t="str">
        <f t="shared" si="22"/>
        <v/>
      </c>
      <c r="R21" s="100"/>
      <c r="S21" s="101" t="str">
        <f t="shared" si="23"/>
        <v/>
      </c>
      <c r="T21" s="100"/>
      <c r="U21" s="105"/>
      <c r="V21" s="103"/>
      <c r="W21" s="101" t="str">
        <f t="shared" si="24"/>
        <v/>
      </c>
      <c r="X21" s="100"/>
      <c r="Y21" s="101" t="str">
        <f t="shared" si="25"/>
        <v/>
      </c>
      <c r="Z21" s="100"/>
      <c r="AA21" s="104"/>
      <c r="AB21" s="100"/>
      <c r="AC21" s="101" t="str">
        <f t="shared" si="26"/>
        <v/>
      </c>
      <c r="AD21" s="100"/>
      <c r="AE21" s="101" t="str">
        <f t="shared" si="27"/>
        <v/>
      </c>
      <c r="AF21" s="100"/>
      <c r="AG21" s="105"/>
      <c r="AH21" s="103"/>
      <c r="AI21" s="101" t="str">
        <f t="shared" si="28"/>
        <v/>
      </c>
      <c r="AJ21" s="100"/>
      <c r="AK21" s="101" t="str">
        <f t="shared" si="29"/>
        <v/>
      </c>
      <c r="AL21" s="100"/>
      <c r="AM21" s="121"/>
      <c r="AN21" s="106">
        <f t="shared" si="30"/>
        <v>2</v>
      </c>
      <c r="AO21" s="101">
        <f t="shared" si="31"/>
        <v>28</v>
      </c>
      <c r="AP21" s="107">
        <f t="shared" si="32"/>
        <v>1</v>
      </c>
      <c r="AQ21" s="101">
        <f t="shared" si="33"/>
        <v>14</v>
      </c>
      <c r="AR21" s="107">
        <f t="shared" si="34"/>
        <v>4</v>
      </c>
      <c r="AS21" s="108">
        <f t="shared" si="35"/>
        <v>3</v>
      </c>
      <c r="AT21" s="259" t="s">
        <v>75</v>
      </c>
      <c r="AU21" s="253" t="s">
        <v>76</v>
      </c>
    </row>
    <row r="22" spans="1:47" ht="15.75" customHeight="1">
      <c r="A22" s="193" t="s">
        <v>77</v>
      </c>
      <c r="B22" s="184" t="s">
        <v>44</v>
      </c>
      <c r="C22" s="204" t="s">
        <v>78</v>
      </c>
      <c r="D22" s="100"/>
      <c r="E22" s="101" t="str">
        <f t="shared" si="18"/>
        <v/>
      </c>
      <c r="F22" s="100"/>
      <c r="G22" s="101" t="str">
        <f t="shared" si="19"/>
        <v/>
      </c>
      <c r="H22" s="100"/>
      <c r="I22" s="102"/>
      <c r="J22" s="103">
        <v>2</v>
      </c>
      <c r="K22" s="101">
        <f t="shared" si="20"/>
        <v>28</v>
      </c>
      <c r="L22" s="100"/>
      <c r="M22" s="101" t="str">
        <f t="shared" si="21"/>
        <v/>
      </c>
      <c r="N22" s="100">
        <v>3</v>
      </c>
      <c r="O22" s="111" t="s">
        <v>79</v>
      </c>
      <c r="P22" s="100"/>
      <c r="Q22" s="101" t="str">
        <f t="shared" si="22"/>
        <v/>
      </c>
      <c r="R22" s="100"/>
      <c r="S22" s="101" t="str">
        <f t="shared" si="23"/>
        <v/>
      </c>
      <c r="T22" s="100"/>
      <c r="U22" s="105"/>
      <c r="V22" s="103"/>
      <c r="W22" s="101" t="str">
        <f t="shared" si="24"/>
        <v/>
      </c>
      <c r="X22" s="100"/>
      <c r="Y22" s="101" t="str">
        <f t="shared" si="25"/>
        <v/>
      </c>
      <c r="Z22" s="100"/>
      <c r="AA22" s="104"/>
      <c r="AB22" s="100"/>
      <c r="AC22" s="101" t="str">
        <f t="shared" si="26"/>
        <v/>
      </c>
      <c r="AD22" s="100"/>
      <c r="AE22" s="101" t="str">
        <f t="shared" si="27"/>
        <v/>
      </c>
      <c r="AF22" s="100"/>
      <c r="AG22" s="105"/>
      <c r="AH22" s="103"/>
      <c r="AI22" s="101" t="str">
        <f t="shared" si="28"/>
        <v/>
      </c>
      <c r="AJ22" s="100"/>
      <c r="AK22" s="101" t="str">
        <f t="shared" si="29"/>
        <v/>
      </c>
      <c r="AL22" s="100"/>
      <c r="AM22" s="121"/>
      <c r="AN22" s="106">
        <f t="shared" si="30"/>
        <v>2</v>
      </c>
      <c r="AO22" s="101">
        <f t="shared" si="31"/>
        <v>28</v>
      </c>
      <c r="AP22" s="107" t="str">
        <f t="shared" si="32"/>
        <v/>
      </c>
      <c r="AQ22" s="101" t="str">
        <f t="shared" si="33"/>
        <v/>
      </c>
      <c r="AR22" s="107">
        <f t="shared" si="34"/>
        <v>3</v>
      </c>
      <c r="AS22" s="108">
        <f t="shared" si="35"/>
        <v>2</v>
      </c>
      <c r="AT22" s="259" t="s">
        <v>80</v>
      </c>
      <c r="AU22" s="253" t="s">
        <v>81</v>
      </c>
    </row>
    <row r="23" spans="1:47" ht="15.75" customHeight="1">
      <c r="A23" s="193" t="s">
        <v>82</v>
      </c>
      <c r="B23" s="184" t="s">
        <v>44</v>
      </c>
      <c r="C23" s="204" t="s">
        <v>83</v>
      </c>
      <c r="D23" s="100"/>
      <c r="E23" s="101" t="str">
        <f t="shared" si="18"/>
        <v/>
      </c>
      <c r="F23" s="100"/>
      <c r="G23" s="101" t="str">
        <f t="shared" si="19"/>
        <v/>
      </c>
      <c r="H23" s="100"/>
      <c r="I23" s="102"/>
      <c r="J23" s="103"/>
      <c r="K23" s="101" t="str">
        <f t="shared" si="20"/>
        <v/>
      </c>
      <c r="L23" s="100">
        <v>4</v>
      </c>
      <c r="M23" s="101">
        <f t="shared" si="21"/>
        <v>56</v>
      </c>
      <c r="N23" s="100">
        <v>5</v>
      </c>
      <c r="O23" s="111" t="s">
        <v>49</v>
      </c>
      <c r="P23" s="100"/>
      <c r="Q23" s="101" t="str">
        <f t="shared" si="22"/>
        <v/>
      </c>
      <c r="R23" s="100"/>
      <c r="S23" s="101" t="str">
        <f t="shared" si="23"/>
        <v/>
      </c>
      <c r="T23" s="100"/>
      <c r="U23" s="105"/>
      <c r="V23" s="103"/>
      <c r="W23" s="101" t="str">
        <f t="shared" si="24"/>
        <v/>
      </c>
      <c r="X23" s="100"/>
      <c r="Y23" s="101" t="str">
        <f t="shared" si="25"/>
        <v/>
      </c>
      <c r="Z23" s="100"/>
      <c r="AA23" s="104"/>
      <c r="AB23" s="100"/>
      <c r="AC23" s="101" t="str">
        <f t="shared" si="26"/>
        <v/>
      </c>
      <c r="AD23" s="100"/>
      <c r="AE23" s="101" t="str">
        <f t="shared" si="27"/>
        <v/>
      </c>
      <c r="AF23" s="100"/>
      <c r="AG23" s="105"/>
      <c r="AH23" s="103"/>
      <c r="AI23" s="101" t="str">
        <f t="shared" si="28"/>
        <v/>
      </c>
      <c r="AJ23" s="100"/>
      <c r="AK23" s="101" t="str">
        <f t="shared" si="29"/>
        <v/>
      </c>
      <c r="AL23" s="100"/>
      <c r="AM23" s="121"/>
      <c r="AN23" s="106" t="str">
        <f t="shared" si="30"/>
        <v/>
      </c>
      <c r="AO23" s="101" t="str">
        <f t="shared" si="31"/>
        <v/>
      </c>
      <c r="AP23" s="107">
        <f t="shared" si="32"/>
        <v>4</v>
      </c>
      <c r="AQ23" s="101">
        <f t="shared" si="33"/>
        <v>56</v>
      </c>
      <c r="AR23" s="107">
        <f t="shared" si="34"/>
        <v>5</v>
      </c>
      <c r="AS23" s="108">
        <f t="shared" si="35"/>
        <v>4</v>
      </c>
      <c r="AT23" s="258" t="s">
        <v>92</v>
      </c>
      <c r="AU23" s="256" t="s">
        <v>307</v>
      </c>
    </row>
    <row r="24" spans="1:47" ht="15.75" customHeight="1">
      <c r="A24" s="192" t="s">
        <v>84</v>
      </c>
      <c r="B24" s="184" t="s">
        <v>44</v>
      </c>
      <c r="C24" s="204" t="s">
        <v>85</v>
      </c>
      <c r="D24" s="100"/>
      <c r="E24" s="101" t="str">
        <f t="shared" si="18"/>
        <v/>
      </c>
      <c r="F24" s="100"/>
      <c r="G24" s="101" t="str">
        <f t="shared" si="19"/>
        <v/>
      </c>
      <c r="H24" s="100"/>
      <c r="I24" s="102"/>
      <c r="J24" s="103">
        <v>3</v>
      </c>
      <c r="K24" s="101">
        <f t="shared" si="20"/>
        <v>42</v>
      </c>
      <c r="L24" s="100">
        <v>1</v>
      </c>
      <c r="M24" s="101">
        <f t="shared" si="21"/>
        <v>14</v>
      </c>
      <c r="N24" s="100">
        <v>4</v>
      </c>
      <c r="O24" s="111" t="s">
        <v>44</v>
      </c>
      <c r="P24" s="100"/>
      <c r="Q24" s="101" t="str">
        <f t="shared" si="22"/>
        <v/>
      </c>
      <c r="R24" s="100"/>
      <c r="S24" s="101" t="str">
        <f t="shared" si="23"/>
        <v/>
      </c>
      <c r="T24" s="100"/>
      <c r="U24" s="105"/>
      <c r="V24" s="103"/>
      <c r="W24" s="101" t="str">
        <f t="shared" si="24"/>
        <v/>
      </c>
      <c r="X24" s="100"/>
      <c r="Y24" s="101" t="str">
        <f t="shared" si="25"/>
        <v/>
      </c>
      <c r="Z24" s="100"/>
      <c r="AA24" s="104"/>
      <c r="AB24" s="100"/>
      <c r="AC24" s="101" t="str">
        <f t="shared" si="26"/>
        <v/>
      </c>
      <c r="AD24" s="100"/>
      <c r="AE24" s="101" t="str">
        <f t="shared" si="27"/>
        <v/>
      </c>
      <c r="AF24" s="100"/>
      <c r="AG24" s="105"/>
      <c r="AH24" s="103"/>
      <c r="AI24" s="101" t="str">
        <f t="shared" si="28"/>
        <v/>
      </c>
      <c r="AJ24" s="100"/>
      <c r="AK24" s="101" t="str">
        <f t="shared" si="29"/>
        <v/>
      </c>
      <c r="AL24" s="100"/>
      <c r="AM24" s="121"/>
      <c r="AN24" s="106">
        <f t="shared" si="30"/>
        <v>3</v>
      </c>
      <c r="AO24" s="101">
        <f t="shared" si="31"/>
        <v>42</v>
      </c>
      <c r="AP24" s="107">
        <f t="shared" si="32"/>
        <v>1</v>
      </c>
      <c r="AQ24" s="101">
        <f t="shared" si="33"/>
        <v>14</v>
      </c>
      <c r="AR24" s="107">
        <f t="shared" si="34"/>
        <v>4</v>
      </c>
      <c r="AS24" s="108">
        <f t="shared" si="35"/>
        <v>4</v>
      </c>
      <c r="AT24" s="259" t="s">
        <v>46</v>
      </c>
      <c r="AU24" s="253" t="s">
        <v>86</v>
      </c>
    </row>
    <row r="25" spans="1:47" ht="15.75" customHeight="1">
      <c r="A25" s="192" t="s">
        <v>87</v>
      </c>
      <c r="B25" s="184" t="s">
        <v>44</v>
      </c>
      <c r="C25" s="204" t="s">
        <v>88</v>
      </c>
      <c r="D25" s="100"/>
      <c r="E25" s="101" t="str">
        <f t="shared" si="18"/>
        <v/>
      </c>
      <c r="F25" s="100"/>
      <c r="G25" s="101" t="str">
        <f t="shared" si="19"/>
        <v/>
      </c>
      <c r="H25" s="100"/>
      <c r="I25" s="102"/>
      <c r="J25" s="103"/>
      <c r="K25" s="101" t="str">
        <f t="shared" si="20"/>
        <v/>
      </c>
      <c r="L25" s="100">
        <v>2</v>
      </c>
      <c r="M25" s="202">
        <f t="shared" si="21"/>
        <v>28</v>
      </c>
      <c r="N25" s="100">
        <v>3</v>
      </c>
      <c r="O25" s="203" t="s">
        <v>54</v>
      </c>
      <c r="P25" s="100"/>
      <c r="Q25" s="101" t="str">
        <f t="shared" si="22"/>
        <v/>
      </c>
      <c r="R25" s="100"/>
      <c r="S25" s="101" t="str">
        <f t="shared" si="23"/>
        <v/>
      </c>
      <c r="T25" s="100"/>
      <c r="U25" s="104"/>
      <c r="V25" s="103"/>
      <c r="W25" s="101" t="str">
        <f t="shared" si="24"/>
        <v/>
      </c>
      <c r="X25" s="100"/>
      <c r="Y25" s="101" t="str">
        <f t="shared" si="25"/>
        <v/>
      </c>
      <c r="Z25" s="100"/>
      <c r="AA25" s="104"/>
      <c r="AB25" s="100"/>
      <c r="AC25" s="101" t="str">
        <f t="shared" si="26"/>
        <v/>
      </c>
      <c r="AD25" s="100"/>
      <c r="AE25" s="101" t="str">
        <f t="shared" si="27"/>
        <v/>
      </c>
      <c r="AF25" s="100"/>
      <c r="AG25" s="105"/>
      <c r="AH25" s="103"/>
      <c r="AI25" s="101" t="str">
        <f t="shared" si="28"/>
        <v/>
      </c>
      <c r="AJ25" s="100"/>
      <c r="AK25" s="101" t="str">
        <f t="shared" si="29"/>
        <v/>
      </c>
      <c r="AL25" s="100"/>
      <c r="AM25" s="121"/>
      <c r="AN25" s="106" t="str">
        <f t="shared" si="30"/>
        <v/>
      </c>
      <c r="AO25" s="101" t="str">
        <f t="shared" si="31"/>
        <v/>
      </c>
      <c r="AP25" s="107">
        <f t="shared" si="32"/>
        <v>2</v>
      </c>
      <c r="AQ25" s="101">
        <f t="shared" si="33"/>
        <v>28</v>
      </c>
      <c r="AR25" s="107">
        <f t="shared" si="34"/>
        <v>3</v>
      </c>
      <c r="AS25" s="108">
        <f t="shared" si="35"/>
        <v>2</v>
      </c>
      <c r="AT25" s="259" t="s">
        <v>92</v>
      </c>
      <c r="AU25" s="253" t="s">
        <v>89</v>
      </c>
    </row>
    <row r="26" spans="1:47" ht="15.75" customHeight="1">
      <c r="A26" s="192" t="s">
        <v>91</v>
      </c>
      <c r="B26" s="184" t="s">
        <v>44</v>
      </c>
      <c r="C26" s="204" t="s">
        <v>90</v>
      </c>
      <c r="D26" s="100"/>
      <c r="E26" s="101" t="str">
        <f t="shared" si="18"/>
        <v/>
      </c>
      <c r="F26" s="100"/>
      <c r="G26" s="101" t="str">
        <f t="shared" si="19"/>
        <v/>
      </c>
      <c r="H26" s="100"/>
      <c r="I26" s="102"/>
      <c r="J26" s="103"/>
      <c r="K26" s="101" t="str">
        <f t="shared" si="20"/>
        <v/>
      </c>
      <c r="L26" s="100"/>
      <c r="M26" s="101" t="str">
        <f t="shared" si="21"/>
        <v/>
      </c>
      <c r="N26" s="100"/>
      <c r="O26" s="104"/>
      <c r="P26" s="100">
        <v>1</v>
      </c>
      <c r="Q26" s="202">
        <f t="shared" si="22"/>
        <v>14</v>
      </c>
      <c r="R26" s="100">
        <v>1</v>
      </c>
      <c r="S26" s="202">
        <f t="shared" si="23"/>
        <v>14</v>
      </c>
      <c r="T26" s="100">
        <v>3</v>
      </c>
      <c r="U26" s="116" t="s">
        <v>54</v>
      </c>
      <c r="V26" s="103"/>
      <c r="W26" s="101" t="str">
        <f t="shared" si="24"/>
        <v/>
      </c>
      <c r="X26" s="100"/>
      <c r="Y26" s="101" t="str">
        <f t="shared" si="25"/>
        <v/>
      </c>
      <c r="Z26" s="100"/>
      <c r="AA26" s="104"/>
      <c r="AB26" s="100"/>
      <c r="AC26" s="101" t="str">
        <f t="shared" si="26"/>
        <v/>
      </c>
      <c r="AD26" s="100"/>
      <c r="AE26" s="101" t="str">
        <f t="shared" si="27"/>
        <v/>
      </c>
      <c r="AF26" s="100"/>
      <c r="AG26" s="105"/>
      <c r="AH26" s="103"/>
      <c r="AI26" s="101" t="str">
        <f t="shared" si="28"/>
        <v/>
      </c>
      <c r="AJ26" s="100"/>
      <c r="AK26" s="101" t="str">
        <f t="shared" si="29"/>
        <v/>
      </c>
      <c r="AL26" s="100"/>
      <c r="AM26" s="121"/>
      <c r="AN26" s="106">
        <f t="shared" si="30"/>
        <v>1</v>
      </c>
      <c r="AO26" s="101">
        <f t="shared" si="31"/>
        <v>14</v>
      </c>
      <c r="AP26" s="107">
        <f t="shared" si="32"/>
        <v>1</v>
      </c>
      <c r="AQ26" s="101">
        <f t="shared" si="33"/>
        <v>14</v>
      </c>
      <c r="AR26" s="107">
        <f t="shared" si="34"/>
        <v>3</v>
      </c>
      <c r="AS26" s="108">
        <f t="shared" si="35"/>
        <v>2</v>
      </c>
      <c r="AT26" s="254" t="s">
        <v>93</v>
      </c>
      <c r="AU26" s="253" t="s">
        <v>94</v>
      </c>
    </row>
    <row r="27" spans="1:47" ht="15.75" customHeight="1">
      <c r="A27" s="192" t="s">
        <v>95</v>
      </c>
      <c r="B27" s="184" t="s">
        <v>44</v>
      </c>
      <c r="C27" s="204" t="s">
        <v>96</v>
      </c>
      <c r="D27" s="100"/>
      <c r="E27" s="202" t="str">
        <f t="shared" si="18"/>
        <v/>
      </c>
      <c r="F27" s="100"/>
      <c r="G27" s="101" t="str">
        <f t="shared" si="19"/>
        <v/>
      </c>
      <c r="H27" s="100"/>
      <c r="I27" s="102"/>
      <c r="J27" s="103"/>
      <c r="K27" s="101" t="str">
        <f t="shared" si="20"/>
        <v/>
      </c>
      <c r="L27" s="100"/>
      <c r="M27" s="101" t="str">
        <f t="shared" si="21"/>
        <v/>
      </c>
      <c r="N27" s="100"/>
      <c r="O27" s="104"/>
      <c r="P27" s="100"/>
      <c r="Q27" s="202" t="str">
        <f t="shared" si="22"/>
        <v/>
      </c>
      <c r="R27" s="100">
        <v>2</v>
      </c>
      <c r="S27" s="202">
        <f t="shared" si="23"/>
        <v>28</v>
      </c>
      <c r="T27" s="100">
        <v>2</v>
      </c>
      <c r="U27" s="116" t="s">
        <v>49</v>
      </c>
      <c r="V27" s="103"/>
      <c r="W27" s="101" t="str">
        <f t="shared" si="24"/>
        <v/>
      </c>
      <c r="X27" s="100"/>
      <c r="Y27" s="101" t="str">
        <f t="shared" si="25"/>
        <v/>
      </c>
      <c r="Z27" s="100"/>
      <c r="AA27" s="104"/>
      <c r="AB27" s="100"/>
      <c r="AC27" s="101" t="str">
        <f t="shared" si="26"/>
        <v/>
      </c>
      <c r="AD27" s="100"/>
      <c r="AE27" s="101" t="str">
        <f t="shared" si="27"/>
        <v/>
      </c>
      <c r="AF27" s="100"/>
      <c r="AG27" s="105"/>
      <c r="AH27" s="103"/>
      <c r="AI27" s="101" t="str">
        <f t="shared" si="28"/>
        <v/>
      </c>
      <c r="AJ27" s="100"/>
      <c r="AK27" s="101" t="str">
        <f t="shared" si="29"/>
        <v/>
      </c>
      <c r="AL27" s="100"/>
      <c r="AM27" s="121"/>
      <c r="AN27" s="106" t="str">
        <f t="shared" si="30"/>
        <v/>
      </c>
      <c r="AO27" s="101" t="str">
        <f t="shared" si="31"/>
        <v/>
      </c>
      <c r="AP27" s="107">
        <f t="shared" si="32"/>
        <v>2</v>
      </c>
      <c r="AQ27" s="101">
        <f t="shared" si="33"/>
        <v>28</v>
      </c>
      <c r="AR27" s="107">
        <f t="shared" si="34"/>
        <v>2</v>
      </c>
      <c r="AS27" s="108">
        <f t="shared" si="35"/>
        <v>2</v>
      </c>
      <c r="AT27" s="261" t="s">
        <v>97</v>
      </c>
      <c r="AU27" s="253" t="s">
        <v>98</v>
      </c>
    </row>
    <row r="28" spans="1:47" ht="15.75" customHeight="1">
      <c r="A28" s="220" t="s">
        <v>99</v>
      </c>
      <c r="B28" s="184" t="s">
        <v>44</v>
      </c>
      <c r="C28" s="204" t="s">
        <v>100</v>
      </c>
      <c r="D28" s="132"/>
      <c r="E28" s="202" t="str">
        <f t="shared" si="18"/>
        <v/>
      </c>
      <c r="F28" s="132"/>
      <c r="G28" s="101" t="str">
        <f t="shared" si="19"/>
        <v/>
      </c>
      <c r="H28" s="132"/>
      <c r="I28" s="102"/>
      <c r="J28" s="221"/>
      <c r="K28" s="101" t="str">
        <f t="shared" ref="K28:K32" si="40">IF(J28*14=0,"",J28*14)</f>
        <v/>
      </c>
      <c r="L28" s="100"/>
      <c r="M28" s="101" t="str">
        <f t="shared" ref="M28:M32" si="41">IF(L28*14=0,"",L28*14)</f>
        <v/>
      </c>
      <c r="N28" s="132"/>
      <c r="O28" s="222"/>
      <c r="P28" s="132">
        <v>4</v>
      </c>
      <c r="Q28" s="202">
        <f t="shared" si="22"/>
        <v>56</v>
      </c>
      <c r="R28" s="132">
        <v>2</v>
      </c>
      <c r="S28" s="202">
        <f t="shared" si="23"/>
        <v>28</v>
      </c>
      <c r="T28" s="132">
        <v>6</v>
      </c>
      <c r="U28" s="110" t="s">
        <v>44</v>
      </c>
      <c r="V28" s="221"/>
      <c r="W28" s="101" t="str">
        <f t="shared" ref="W28:W31" si="42">IF(V28*14=0,"",V28*14)</f>
        <v/>
      </c>
      <c r="X28" s="100"/>
      <c r="Y28" s="101" t="str">
        <f t="shared" ref="Y28:Y31" si="43">IF(X28*14=0,"",X28*14)</f>
        <v/>
      </c>
      <c r="Z28" s="100"/>
      <c r="AA28" s="104"/>
      <c r="AB28" s="100"/>
      <c r="AC28" s="101" t="str">
        <f t="shared" ref="AC28:AC31" si="44">IF(AB28*14=0,"",AB28*14)</f>
        <v/>
      </c>
      <c r="AD28" s="100"/>
      <c r="AE28" s="101" t="str">
        <f t="shared" ref="AE28:AE31" si="45">IF(AD28*14=0,"",AD28*14)</f>
        <v/>
      </c>
      <c r="AF28" s="100"/>
      <c r="AG28" s="105"/>
      <c r="AH28" s="103"/>
      <c r="AI28" s="101" t="str">
        <f t="shared" ref="AI28:AI31" si="46">IF(AH28*14=0,"",AH28*14)</f>
        <v/>
      </c>
      <c r="AJ28" s="100"/>
      <c r="AK28" s="101" t="str">
        <f t="shared" ref="AK28:AK31" si="47">IF(AJ28*14=0,"",AJ28*14)</f>
        <v/>
      </c>
      <c r="AL28" s="100"/>
      <c r="AM28" s="121"/>
      <c r="AN28" s="223">
        <f t="shared" si="30"/>
        <v>4</v>
      </c>
      <c r="AO28" s="202">
        <f t="shared" si="31"/>
        <v>56</v>
      </c>
      <c r="AP28" s="224">
        <f t="shared" si="32"/>
        <v>2</v>
      </c>
      <c r="AQ28" s="202">
        <f t="shared" si="33"/>
        <v>28</v>
      </c>
      <c r="AR28" s="224">
        <f t="shared" si="34"/>
        <v>6</v>
      </c>
      <c r="AS28" s="225">
        <f t="shared" si="35"/>
        <v>6</v>
      </c>
      <c r="AT28" s="262" t="s">
        <v>313</v>
      </c>
      <c r="AU28" s="256" t="s">
        <v>331</v>
      </c>
    </row>
    <row r="29" spans="1:47" ht="15.75" customHeight="1">
      <c r="A29" s="192" t="s">
        <v>101</v>
      </c>
      <c r="B29" s="184" t="s">
        <v>44</v>
      </c>
      <c r="C29" s="204" t="s">
        <v>102</v>
      </c>
      <c r="D29" s="100"/>
      <c r="E29" s="202" t="str">
        <f t="shared" si="18"/>
        <v/>
      </c>
      <c r="F29" s="100"/>
      <c r="G29" s="101" t="str">
        <f t="shared" si="19"/>
        <v/>
      </c>
      <c r="H29" s="100"/>
      <c r="I29" s="102"/>
      <c r="J29" s="103"/>
      <c r="K29" s="101" t="str">
        <f t="shared" si="40"/>
        <v/>
      </c>
      <c r="L29" s="100"/>
      <c r="M29" s="101" t="str">
        <f t="shared" si="41"/>
        <v/>
      </c>
      <c r="N29" s="100"/>
      <c r="O29" s="104"/>
      <c r="P29" s="100">
        <v>4</v>
      </c>
      <c r="Q29" s="202">
        <f t="shared" si="22"/>
        <v>56</v>
      </c>
      <c r="R29" s="100"/>
      <c r="S29" s="202" t="str">
        <f t="shared" si="23"/>
        <v/>
      </c>
      <c r="T29" s="132">
        <v>6</v>
      </c>
      <c r="U29" s="116" t="s">
        <v>44</v>
      </c>
      <c r="V29" s="103"/>
      <c r="W29" s="101" t="str">
        <f t="shared" si="42"/>
        <v/>
      </c>
      <c r="X29" s="100"/>
      <c r="Y29" s="101" t="str">
        <f t="shared" si="43"/>
        <v/>
      </c>
      <c r="Z29" s="100"/>
      <c r="AA29" s="104"/>
      <c r="AB29" s="100"/>
      <c r="AC29" s="101" t="str">
        <f t="shared" si="44"/>
        <v/>
      </c>
      <c r="AD29" s="100"/>
      <c r="AE29" s="101" t="str">
        <f t="shared" si="45"/>
        <v/>
      </c>
      <c r="AF29" s="100"/>
      <c r="AG29" s="105"/>
      <c r="AH29" s="103"/>
      <c r="AI29" s="101" t="str">
        <f t="shared" si="46"/>
        <v/>
      </c>
      <c r="AJ29" s="100"/>
      <c r="AK29" s="101" t="str">
        <f t="shared" si="47"/>
        <v/>
      </c>
      <c r="AL29" s="100"/>
      <c r="AM29" s="121"/>
      <c r="AN29" s="223">
        <f t="shared" si="30"/>
        <v>4</v>
      </c>
      <c r="AO29" s="202">
        <f t="shared" si="31"/>
        <v>56</v>
      </c>
      <c r="AP29" s="224" t="str">
        <f t="shared" si="32"/>
        <v/>
      </c>
      <c r="AQ29" s="202" t="str">
        <f t="shared" si="33"/>
        <v/>
      </c>
      <c r="AR29" s="224">
        <f t="shared" si="34"/>
        <v>6</v>
      </c>
      <c r="AS29" s="225">
        <f t="shared" si="35"/>
        <v>4</v>
      </c>
      <c r="AT29" s="254" t="s">
        <v>103</v>
      </c>
      <c r="AU29" s="253" t="s">
        <v>104</v>
      </c>
    </row>
    <row r="30" spans="1:47" ht="15.75" customHeight="1">
      <c r="A30" s="193" t="s">
        <v>290</v>
      </c>
      <c r="B30" s="184" t="s">
        <v>44</v>
      </c>
      <c r="C30" s="204" t="s">
        <v>105</v>
      </c>
      <c r="D30" s="100"/>
      <c r="E30" s="202" t="str">
        <f t="shared" si="18"/>
        <v/>
      </c>
      <c r="F30" s="100"/>
      <c r="G30" s="101" t="str">
        <f t="shared" si="19"/>
        <v/>
      </c>
      <c r="H30" s="100"/>
      <c r="I30" s="102"/>
      <c r="J30" s="103"/>
      <c r="K30" s="101" t="str">
        <f t="shared" si="40"/>
        <v/>
      </c>
      <c r="L30" s="100"/>
      <c r="M30" s="101" t="str">
        <f t="shared" si="41"/>
        <v/>
      </c>
      <c r="N30" s="100"/>
      <c r="O30" s="104"/>
      <c r="P30" s="100">
        <v>1</v>
      </c>
      <c r="Q30" s="202">
        <f t="shared" si="22"/>
        <v>14</v>
      </c>
      <c r="R30" s="100">
        <v>1</v>
      </c>
      <c r="S30" s="202">
        <f t="shared" si="23"/>
        <v>14</v>
      </c>
      <c r="T30" s="100">
        <v>3</v>
      </c>
      <c r="U30" s="205" t="s">
        <v>49</v>
      </c>
      <c r="V30" s="103"/>
      <c r="W30" s="101" t="str">
        <f t="shared" si="42"/>
        <v/>
      </c>
      <c r="X30" s="100"/>
      <c r="Y30" s="101" t="str">
        <f t="shared" si="43"/>
        <v/>
      </c>
      <c r="Z30" s="100"/>
      <c r="AA30" s="104"/>
      <c r="AB30" s="100"/>
      <c r="AC30" s="101" t="str">
        <f t="shared" si="44"/>
        <v/>
      </c>
      <c r="AD30" s="100"/>
      <c r="AE30" s="101" t="str">
        <f t="shared" si="45"/>
        <v/>
      </c>
      <c r="AF30" s="100"/>
      <c r="AG30" s="105"/>
      <c r="AH30" s="103"/>
      <c r="AI30" s="101" t="str">
        <f t="shared" si="46"/>
        <v/>
      </c>
      <c r="AJ30" s="100"/>
      <c r="AK30" s="101" t="str">
        <f t="shared" si="47"/>
        <v/>
      </c>
      <c r="AL30" s="100"/>
      <c r="AM30" s="121"/>
      <c r="AN30" s="223">
        <f t="shared" si="30"/>
        <v>1</v>
      </c>
      <c r="AO30" s="202">
        <f t="shared" si="31"/>
        <v>14</v>
      </c>
      <c r="AP30" s="224">
        <f t="shared" si="32"/>
        <v>1</v>
      </c>
      <c r="AQ30" s="202">
        <f t="shared" si="33"/>
        <v>14</v>
      </c>
      <c r="AR30" s="224">
        <f t="shared" si="34"/>
        <v>3</v>
      </c>
      <c r="AS30" s="225">
        <f t="shared" si="35"/>
        <v>2</v>
      </c>
      <c r="AT30" s="254" t="s">
        <v>69</v>
      </c>
      <c r="AU30" s="253" t="s">
        <v>106</v>
      </c>
    </row>
    <row r="31" spans="1:47" ht="15.75" customHeight="1">
      <c r="A31" s="195" t="s">
        <v>107</v>
      </c>
      <c r="B31" s="184" t="s">
        <v>44</v>
      </c>
      <c r="C31" s="204" t="s">
        <v>108</v>
      </c>
      <c r="D31" s="132"/>
      <c r="E31" s="202" t="str">
        <f t="shared" ref="E31:E44" si="48">IF(D31*14=0,"",D31*14)</f>
        <v/>
      </c>
      <c r="F31" s="132"/>
      <c r="G31" s="101" t="str">
        <f t="shared" si="19"/>
        <v/>
      </c>
      <c r="H31" s="132"/>
      <c r="I31" s="102"/>
      <c r="J31" s="221"/>
      <c r="K31" s="101" t="str">
        <f t="shared" si="40"/>
        <v/>
      </c>
      <c r="L31" s="100"/>
      <c r="M31" s="101" t="str">
        <f t="shared" si="41"/>
        <v/>
      </c>
      <c r="N31" s="132"/>
      <c r="O31" s="222"/>
      <c r="P31" s="132">
        <v>1</v>
      </c>
      <c r="Q31" s="202">
        <v>14</v>
      </c>
      <c r="R31" s="132">
        <v>2</v>
      </c>
      <c r="S31" s="202">
        <v>28</v>
      </c>
      <c r="T31" s="132">
        <v>4</v>
      </c>
      <c r="U31" s="110" t="s">
        <v>54</v>
      </c>
      <c r="V31" s="221"/>
      <c r="W31" s="101" t="str">
        <f t="shared" si="42"/>
        <v/>
      </c>
      <c r="X31" s="100"/>
      <c r="Y31" s="101" t="str">
        <f t="shared" si="43"/>
        <v/>
      </c>
      <c r="Z31" s="100"/>
      <c r="AA31" s="104"/>
      <c r="AB31" s="100"/>
      <c r="AC31" s="101" t="str">
        <f t="shared" si="44"/>
        <v/>
      </c>
      <c r="AD31" s="100"/>
      <c r="AE31" s="101" t="str">
        <f t="shared" si="45"/>
        <v/>
      </c>
      <c r="AF31" s="100"/>
      <c r="AG31" s="105"/>
      <c r="AH31" s="103"/>
      <c r="AI31" s="101" t="str">
        <f t="shared" si="46"/>
        <v/>
      </c>
      <c r="AJ31" s="100"/>
      <c r="AK31" s="101" t="str">
        <f t="shared" si="47"/>
        <v/>
      </c>
      <c r="AL31" s="100"/>
      <c r="AM31" s="121"/>
      <c r="AN31" s="223">
        <f t="shared" ref="AN31:AN44" si="49">IF(D31+J31+P31+V31+AB31+AH31=0,"",D31+J31+P31+V31+AB31+AH31)</f>
        <v>1</v>
      </c>
      <c r="AO31" s="202">
        <f t="shared" ref="AO31:AO44" si="50">IF((D31+J31+P31+V31+AB31+AH31)*14=0,"",(D31+J31+P31+V31+AB31+AH31)*14)</f>
        <v>14</v>
      </c>
      <c r="AP31" s="224">
        <f t="shared" ref="AP31:AP44" si="51">IF(F31+L31+R31+X31+AD31+AJ31=0,"",F31+L31+R31+X31+AD31+AJ31)</f>
        <v>2</v>
      </c>
      <c r="AQ31" s="202">
        <f t="shared" ref="AQ31:AQ44" si="52">IF((L31+F31+R31+X31+AD31+AJ31)*14=0,"",(L31+F31+R31+X31+AD31+AJ31)*14)</f>
        <v>28</v>
      </c>
      <c r="AR31" s="224">
        <f t="shared" ref="AR31:AR44" si="53">IF(N31+H31+T31+Z31+AF31+AL31=0,"",N31+H31+T31+Z31+AF31+AL31)</f>
        <v>4</v>
      </c>
      <c r="AS31" s="225">
        <f t="shared" ref="AS31:AS44" si="54">IF(D31+F31+L31+J31+P31+R31+V31+X31+AB31+AD31+AH31+AJ31=0,"",D31+F31+L31+J31+P31+R31+V31+X31+AB31+AD31+AH31+AJ31)</f>
        <v>3</v>
      </c>
      <c r="AT31" s="262" t="s">
        <v>109</v>
      </c>
      <c r="AU31" s="256" t="s">
        <v>332</v>
      </c>
    </row>
    <row r="32" spans="1:47" ht="15.75" customHeight="1">
      <c r="A32" s="192" t="s">
        <v>110</v>
      </c>
      <c r="B32" s="184" t="s">
        <v>44</v>
      </c>
      <c r="C32" s="204" t="s">
        <v>111</v>
      </c>
      <c r="D32" s="100"/>
      <c r="E32" s="202" t="str">
        <f t="shared" si="48"/>
        <v/>
      </c>
      <c r="F32" s="100"/>
      <c r="G32" s="101" t="str">
        <f t="shared" si="19"/>
        <v/>
      </c>
      <c r="H32" s="100"/>
      <c r="I32" s="102"/>
      <c r="J32" s="103"/>
      <c r="K32" s="101" t="str">
        <f t="shared" si="40"/>
        <v/>
      </c>
      <c r="L32" s="100"/>
      <c r="M32" s="101" t="str">
        <f t="shared" si="41"/>
        <v/>
      </c>
      <c r="N32" s="100"/>
      <c r="O32" s="104"/>
      <c r="P32" s="100"/>
      <c r="Q32" s="101" t="str">
        <f t="shared" ref="Q32:Q44" si="55">IF(P32*14=0,"",P32*14)</f>
        <v/>
      </c>
      <c r="R32" s="100"/>
      <c r="S32" s="202" t="str">
        <f t="shared" ref="S32:S44" si="56">IF(R32*14=0,"",R32*14)</f>
        <v/>
      </c>
      <c r="T32" s="100"/>
      <c r="U32" s="105"/>
      <c r="V32" s="103">
        <v>1</v>
      </c>
      <c r="W32" s="101">
        <f t="shared" ref="W32:W44" si="57">IF(V32*14=0,"",V32*14)</f>
        <v>14</v>
      </c>
      <c r="X32" s="100">
        <v>1</v>
      </c>
      <c r="Y32" s="101">
        <f t="shared" ref="Y32:Y44" si="58">IF(X32*14=0,"",X32*14)</f>
        <v>14</v>
      </c>
      <c r="Z32" s="100">
        <v>2</v>
      </c>
      <c r="AA32" s="111" t="s">
        <v>54</v>
      </c>
      <c r="AB32" s="100"/>
      <c r="AC32" s="101" t="str">
        <f t="shared" ref="AC32:AC44" si="59">IF(AB32*14=0,"",AB32*14)</f>
        <v/>
      </c>
      <c r="AD32" s="100"/>
      <c r="AE32" s="101" t="str">
        <f t="shared" ref="AE32:AE44" si="60">IF(AD32*14=0,"",AD32*14)</f>
        <v/>
      </c>
      <c r="AF32" s="100"/>
      <c r="AG32" s="105"/>
      <c r="AH32" s="103"/>
      <c r="AI32" s="101" t="str">
        <f t="shared" ref="AI32:AI44" si="61">IF(AH32*14=0,"",AH32*14)</f>
        <v/>
      </c>
      <c r="AJ32" s="100"/>
      <c r="AK32" s="101" t="str">
        <f t="shared" ref="AK32:AK44" si="62">IF(AJ32*14=0,"",AJ32*14)</f>
        <v/>
      </c>
      <c r="AL32" s="100"/>
      <c r="AM32" s="121"/>
      <c r="AN32" s="223">
        <f t="shared" si="49"/>
        <v>1</v>
      </c>
      <c r="AO32" s="202">
        <f t="shared" si="50"/>
        <v>14</v>
      </c>
      <c r="AP32" s="224">
        <f t="shared" si="51"/>
        <v>1</v>
      </c>
      <c r="AQ32" s="202">
        <f t="shared" si="52"/>
        <v>14</v>
      </c>
      <c r="AR32" s="224">
        <f t="shared" si="53"/>
        <v>2</v>
      </c>
      <c r="AS32" s="225">
        <f t="shared" si="54"/>
        <v>2</v>
      </c>
      <c r="AT32" s="254" t="s">
        <v>112</v>
      </c>
      <c r="AU32" s="253" t="s">
        <v>113</v>
      </c>
    </row>
    <row r="33" spans="1:47" ht="15.75" customHeight="1">
      <c r="A33" s="192" t="s">
        <v>114</v>
      </c>
      <c r="B33" s="184" t="s">
        <v>44</v>
      </c>
      <c r="C33" s="204" t="s">
        <v>115</v>
      </c>
      <c r="D33" s="100"/>
      <c r="E33" s="101" t="str">
        <f t="shared" si="48"/>
        <v/>
      </c>
      <c r="F33" s="100"/>
      <c r="G33" s="101" t="str">
        <f t="shared" ref="G33:G44" si="63">IF(F33*14=0,"",F33*14)</f>
        <v/>
      </c>
      <c r="H33" s="100"/>
      <c r="I33" s="102"/>
      <c r="J33" s="103"/>
      <c r="K33" s="101" t="str">
        <f t="shared" ref="K33:K44" si="64">IF(J33*14=0,"",J33*14)</f>
        <v/>
      </c>
      <c r="L33" s="100"/>
      <c r="M33" s="101" t="str">
        <f t="shared" ref="M33:M44" si="65">IF(L33*14=0,"",L33*14)</f>
        <v/>
      </c>
      <c r="N33" s="100"/>
      <c r="O33" s="104"/>
      <c r="P33" s="100"/>
      <c r="Q33" s="101" t="str">
        <f t="shared" si="55"/>
        <v/>
      </c>
      <c r="R33" s="100"/>
      <c r="S33" s="101" t="str">
        <f t="shared" si="56"/>
        <v/>
      </c>
      <c r="T33" s="100"/>
      <c r="U33" s="105"/>
      <c r="V33" s="103">
        <v>2</v>
      </c>
      <c r="W33" s="101">
        <f t="shared" si="57"/>
        <v>28</v>
      </c>
      <c r="X33" s="100">
        <v>1</v>
      </c>
      <c r="Y33" s="101">
        <f t="shared" si="58"/>
        <v>14</v>
      </c>
      <c r="Z33" s="100">
        <v>4</v>
      </c>
      <c r="AA33" s="111" t="s">
        <v>116</v>
      </c>
      <c r="AB33" s="100"/>
      <c r="AC33" s="101" t="str">
        <f t="shared" si="59"/>
        <v/>
      </c>
      <c r="AD33" s="100"/>
      <c r="AE33" s="101" t="str">
        <f t="shared" si="60"/>
        <v/>
      </c>
      <c r="AF33" s="100"/>
      <c r="AG33" s="105"/>
      <c r="AH33" s="103"/>
      <c r="AI33" s="101" t="str">
        <f t="shared" si="61"/>
        <v/>
      </c>
      <c r="AJ33" s="100"/>
      <c r="AK33" s="101" t="str">
        <f t="shared" si="62"/>
        <v/>
      </c>
      <c r="AL33" s="100"/>
      <c r="AM33" s="121"/>
      <c r="AN33" s="106">
        <f t="shared" si="49"/>
        <v>2</v>
      </c>
      <c r="AO33" s="101">
        <f t="shared" si="50"/>
        <v>28</v>
      </c>
      <c r="AP33" s="107">
        <f t="shared" si="51"/>
        <v>1</v>
      </c>
      <c r="AQ33" s="101">
        <f t="shared" si="52"/>
        <v>14</v>
      </c>
      <c r="AR33" s="107">
        <f t="shared" si="53"/>
        <v>4</v>
      </c>
      <c r="AS33" s="108">
        <f t="shared" si="54"/>
        <v>3</v>
      </c>
      <c r="AT33" s="262" t="s">
        <v>311</v>
      </c>
      <c r="AU33" s="253" t="s">
        <v>117</v>
      </c>
    </row>
    <row r="34" spans="1:47" ht="15.75" customHeight="1">
      <c r="A34" s="192" t="s">
        <v>118</v>
      </c>
      <c r="B34" s="184" t="s">
        <v>44</v>
      </c>
      <c r="C34" s="204" t="s">
        <v>119</v>
      </c>
      <c r="D34" s="100"/>
      <c r="E34" s="101" t="str">
        <f t="shared" si="48"/>
        <v/>
      </c>
      <c r="F34" s="100"/>
      <c r="G34" s="101" t="str">
        <f t="shared" si="63"/>
        <v/>
      </c>
      <c r="H34" s="100"/>
      <c r="I34" s="102"/>
      <c r="J34" s="103"/>
      <c r="K34" s="101" t="str">
        <f t="shared" si="64"/>
        <v/>
      </c>
      <c r="L34" s="100"/>
      <c r="M34" s="101" t="str">
        <f t="shared" si="65"/>
        <v/>
      </c>
      <c r="N34" s="100"/>
      <c r="O34" s="104"/>
      <c r="P34" s="100"/>
      <c r="Q34" s="101" t="str">
        <f t="shared" si="55"/>
        <v/>
      </c>
      <c r="R34" s="100"/>
      <c r="S34" s="101" t="str">
        <f t="shared" si="56"/>
        <v/>
      </c>
      <c r="T34" s="100"/>
      <c r="U34" s="105"/>
      <c r="V34" s="103">
        <v>2</v>
      </c>
      <c r="W34" s="101">
        <f t="shared" si="57"/>
        <v>28</v>
      </c>
      <c r="X34" s="100">
        <v>1</v>
      </c>
      <c r="Y34" s="101">
        <f t="shared" si="58"/>
        <v>14</v>
      </c>
      <c r="Z34" s="100">
        <v>4</v>
      </c>
      <c r="AA34" s="111" t="s">
        <v>116</v>
      </c>
      <c r="AB34" s="100"/>
      <c r="AC34" s="101" t="str">
        <f t="shared" si="59"/>
        <v/>
      </c>
      <c r="AD34" s="100"/>
      <c r="AE34" s="101" t="str">
        <f t="shared" si="60"/>
        <v/>
      </c>
      <c r="AF34" s="100"/>
      <c r="AG34" s="105"/>
      <c r="AH34" s="103"/>
      <c r="AI34" s="101" t="str">
        <f t="shared" si="61"/>
        <v/>
      </c>
      <c r="AJ34" s="100"/>
      <c r="AK34" s="101" t="str">
        <f t="shared" si="62"/>
        <v/>
      </c>
      <c r="AL34" s="100"/>
      <c r="AM34" s="121"/>
      <c r="AN34" s="106">
        <f t="shared" si="49"/>
        <v>2</v>
      </c>
      <c r="AO34" s="101">
        <f t="shared" si="50"/>
        <v>28</v>
      </c>
      <c r="AP34" s="107">
        <f t="shared" si="51"/>
        <v>1</v>
      </c>
      <c r="AQ34" s="101">
        <f t="shared" si="52"/>
        <v>14</v>
      </c>
      <c r="AR34" s="107">
        <f t="shared" si="53"/>
        <v>4</v>
      </c>
      <c r="AS34" s="108">
        <f t="shared" si="54"/>
        <v>3</v>
      </c>
      <c r="AT34" s="258" t="s">
        <v>315</v>
      </c>
      <c r="AU34" s="256" t="s">
        <v>277</v>
      </c>
    </row>
    <row r="35" spans="1:47" ht="15.75" customHeight="1">
      <c r="A35" s="193" t="s">
        <v>292</v>
      </c>
      <c r="B35" s="184" t="s">
        <v>44</v>
      </c>
      <c r="C35" s="204" t="s">
        <v>120</v>
      </c>
      <c r="D35" s="100"/>
      <c r="E35" s="101" t="str">
        <f t="shared" si="48"/>
        <v/>
      </c>
      <c r="F35" s="100"/>
      <c r="G35" s="101" t="str">
        <f t="shared" si="63"/>
        <v/>
      </c>
      <c r="H35" s="100"/>
      <c r="I35" s="102"/>
      <c r="J35" s="103"/>
      <c r="K35" s="101" t="str">
        <f t="shared" si="64"/>
        <v/>
      </c>
      <c r="L35" s="100"/>
      <c r="M35" s="101" t="str">
        <f t="shared" si="65"/>
        <v/>
      </c>
      <c r="N35" s="100"/>
      <c r="O35" s="104"/>
      <c r="P35" s="100"/>
      <c r="Q35" s="101" t="str">
        <f t="shared" si="55"/>
        <v/>
      </c>
      <c r="R35" s="100"/>
      <c r="S35" s="101" t="str">
        <f t="shared" si="56"/>
        <v/>
      </c>
      <c r="T35" s="100"/>
      <c r="U35" s="105"/>
      <c r="V35" s="103"/>
      <c r="W35" s="101" t="str">
        <f t="shared" si="57"/>
        <v/>
      </c>
      <c r="X35" s="100">
        <v>2</v>
      </c>
      <c r="Y35" s="101">
        <f t="shared" si="58"/>
        <v>28</v>
      </c>
      <c r="Z35" s="100">
        <v>3</v>
      </c>
      <c r="AA35" s="111" t="s">
        <v>49</v>
      </c>
      <c r="AB35" s="100"/>
      <c r="AC35" s="101" t="str">
        <f t="shared" si="59"/>
        <v/>
      </c>
      <c r="AD35" s="100"/>
      <c r="AE35" s="101" t="str">
        <f t="shared" si="60"/>
        <v/>
      </c>
      <c r="AF35" s="100"/>
      <c r="AG35" s="105"/>
      <c r="AH35" s="103"/>
      <c r="AI35" s="101" t="str">
        <f t="shared" si="61"/>
        <v/>
      </c>
      <c r="AJ35" s="100"/>
      <c r="AK35" s="101" t="str">
        <f t="shared" si="62"/>
        <v/>
      </c>
      <c r="AL35" s="100"/>
      <c r="AM35" s="121"/>
      <c r="AN35" s="106" t="str">
        <f t="shared" si="49"/>
        <v/>
      </c>
      <c r="AO35" s="101" t="str">
        <f t="shared" si="50"/>
        <v/>
      </c>
      <c r="AP35" s="107">
        <f t="shared" si="51"/>
        <v>2</v>
      </c>
      <c r="AQ35" s="101">
        <f t="shared" si="52"/>
        <v>28</v>
      </c>
      <c r="AR35" s="107">
        <f t="shared" si="53"/>
        <v>3</v>
      </c>
      <c r="AS35" s="108">
        <f t="shared" si="54"/>
        <v>2</v>
      </c>
      <c r="AT35" s="259" t="s">
        <v>75</v>
      </c>
      <c r="AU35" s="256" t="s">
        <v>294</v>
      </c>
    </row>
    <row r="36" spans="1:47" ht="15.75" customHeight="1">
      <c r="A36" s="192" t="s">
        <v>122</v>
      </c>
      <c r="B36" s="184" t="s">
        <v>44</v>
      </c>
      <c r="C36" s="204" t="s">
        <v>121</v>
      </c>
      <c r="D36" s="100"/>
      <c r="E36" s="101" t="str">
        <f t="shared" si="48"/>
        <v/>
      </c>
      <c r="F36" s="100"/>
      <c r="G36" s="101" t="str">
        <f t="shared" si="63"/>
        <v/>
      </c>
      <c r="H36" s="100"/>
      <c r="I36" s="102"/>
      <c r="J36" s="103"/>
      <c r="K36" s="101" t="str">
        <f t="shared" si="64"/>
        <v/>
      </c>
      <c r="L36" s="100"/>
      <c r="M36" s="101" t="str">
        <f t="shared" si="65"/>
        <v/>
      </c>
      <c r="N36" s="100"/>
      <c r="O36" s="104"/>
      <c r="P36" s="100"/>
      <c r="Q36" s="101" t="str">
        <f t="shared" si="55"/>
        <v/>
      </c>
      <c r="R36" s="100"/>
      <c r="S36" s="101" t="str">
        <f t="shared" si="56"/>
        <v/>
      </c>
      <c r="T36" s="100"/>
      <c r="U36" s="105"/>
      <c r="V36" s="103"/>
      <c r="W36" s="101" t="str">
        <f t="shared" si="57"/>
        <v/>
      </c>
      <c r="X36" s="100">
        <v>2</v>
      </c>
      <c r="Y36" s="101">
        <f t="shared" si="58"/>
        <v>28</v>
      </c>
      <c r="Z36" s="100">
        <v>2</v>
      </c>
      <c r="AA36" s="203" t="s">
        <v>49</v>
      </c>
      <c r="AB36" s="100"/>
      <c r="AC36" s="101" t="str">
        <f t="shared" si="59"/>
        <v/>
      </c>
      <c r="AD36" s="100"/>
      <c r="AE36" s="101" t="str">
        <f t="shared" si="60"/>
        <v/>
      </c>
      <c r="AF36" s="100"/>
      <c r="AG36" s="105"/>
      <c r="AH36" s="103"/>
      <c r="AI36" s="101" t="str">
        <f t="shared" si="61"/>
        <v/>
      </c>
      <c r="AJ36" s="100"/>
      <c r="AK36" s="101" t="str">
        <f t="shared" si="62"/>
        <v/>
      </c>
      <c r="AL36" s="100"/>
      <c r="AM36" s="121"/>
      <c r="AN36" s="106" t="str">
        <f t="shared" si="49"/>
        <v/>
      </c>
      <c r="AO36" s="101" t="str">
        <f t="shared" si="50"/>
        <v/>
      </c>
      <c r="AP36" s="107">
        <f t="shared" si="51"/>
        <v>2</v>
      </c>
      <c r="AQ36" s="101">
        <f t="shared" si="52"/>
        <v>28</v>
      </c>
      <c r="AR36" s="107">
        <f t="shared" si="53"/>
        <v>2</v>
      </c>
      <c r="AS36" s="108">
        <f t="shared" si="54"/>
        <v>2</v>
      </c>
      <c r="AT36" s="259" t="s">
        <v>126</v>
      </c>
      <c r="AU36" s="256" t="s">
        <v>98</v>
      </c>
    </row>
    <row r="37" spans="1:47" ht="15.75" customHeight="1">
      <c r="A37" s="193" t="s">
        <v>316</v>
      </c>
      <c r="B37" s="184" t="s">
        <v>44</v>
      </c>
      <c r="C37" s="204" t="s">
        <v>123</v>
      </c>
      <c r="D37" s="100"/>
      <c r="E37" s="101" t="str">
        <f t="shared" si="48"/>
        <v/>
      </c>
      <c r="F37" s="100"/>
      <c r="G37" s="101" t="str">
        <f t="shared" si="63"/>
        <v/>
      </c>
      <c r="H37" s="100"/>
      <c r="I37" s="102"/>
      <c r="J37" s="103"/>
      <c r="K37" s="101" t="str">
        <f t="shared" si="64"/>
        <v/>
      </c>
      <c r="L37" s="100"/>
      <c r="M37" s="101" t="str">
        <f t="shared" si="65"/>
        <v/>
      </c>
      <c r="N37" s="100"/>
      <c r="O37" s="104"/>
      <c r="P37" s="100"/>
      <c r="Q37" s="101" t="str">
        <f t="shared" si="55"/>
        <v/>
      </c>
      <c r="R37" s="100"/>
      <c r="S37" s="101" t="str">
        <f t="shared" si="56"/>
        <v/>
      </c>
      <c r="T37" s="100"/>
      <c r="U37" s="105"/>
      <c r="V37" s="103">
        <v>2</v>
      </c>
      <c r="W37" s="101">
        <f t="shared" si="57"/>
        <v>28</v>
      </c>
      <c r="X37" s="100">
        <v>2</v>
      </c>
      <c r="Y37" s="101">
        <f t="shared" si="58"/>
        <v>28</v>
      </c>
      <c r="Z37" s="100">
        <v>6</v>
      </c>
      <c r="AA37" s="111" t="s">
        <v>44</v>
      </c>
      <c r="AB37" s="100"/>
      <c r="AC37" s="101" t="str">
        <f t="shared" si="59"/>
        <v/>
      </c>
      <c r="AD37" s="100"/>
      <c r="AE37" s="101" t="str">
        <f t="shared" si="60"/>
        <v/>
      </c>
      <c r="AF37" s="100"/>
      <c r="AG37" s="105"/>
      <c r="AH37" s="103"/>
      <c r="AI37" s="101" t="str">
        <f t="shared" si="61"/>
        <v/>
      </c>
      <c r="AJ37" s="100"/>
      <c r="AK37" s="101" t="str">
        <f t="shared" si="62"/>
        <v/>
      </c>
      <c r="AL37" s="100"/>
      <c r="AM37" s="121"/>
      <c r="AN37" s="106">
        <f t="shared" si="49"/>
        <v>2</v>
      </c>
      <c r="AO37" s="101">
        <f t="shared" si="50"/>
        <v>28</v>
      </c>
      <c r="AP37" s="107">
        <f t="shared" si="51"/>
        <v>2</v>
      </c>
      <c r="AQ37" s="101">
        <f t="shared" si="52"/>
        <v>28</v>
      </c>
      <c r="AR37" s="107">
        <f t="shared" si="53"/>
        <v>6</v>
      </c>
      <c r="AS37" s="108">
        <f t="shared" si="54"/>
        <v>4</v>
      </c>
      <c r="AT37" s="259" t="s">
        <v>46</v>
      </c>
      <c r="AU37" s="253" t="s">
        <v>130</v>
      </c>
    </row>
    <row r="38" spans="1:47" ht="15.75" customHeight="1">
      <c r="A38" s="193" t="s">
        <v>291</v>
      </c>
      <c r="B38" s="184" t="s">
        <v>44</v>
      </c>
      <c r="C38" s="204" t="s">
        <v>124</v>
      </c>
      <c r="D38" s="100"/>
      <c r="E38" s="101" t="str">
        <f t="shared" si="48"/>
        <v/>
      </c>
      <c r="F38" s="100"/>
      <c r="G38" s="101" t="str">
        <f t="shared" si="63"/>
        <v/>
      </c>
      <c r="H38" s="100"/>
      <c r="I38" s="102"/>
      <c r="J38" s="103"/>
      <c r="K38" s="101" t="str">
        <f t="shared" si="64"/>
        <v/>
      </c>
      <c r="L38" s="100"/>
      <c r="M38" s="101" t="str">
        <f t="shared" si="65"/>
        <v/>
      </c>
      <c r="N38" s="100"/>
      <c r="O38" s="104"/>
      <c r="P38" s="100"/>
      <c r="Q38" s="101" t="str">
        <f t="shared" si="55"/>
        <v/>
      </c>
      <c r="R38" s="100"/>
      <c r="S38" s="101" t="str">
        <f t="shared" si="56"/>
        <v/>
      </c>
      <c r="T38" s="100"/>
      <c r="U38" s="105"/>
      <c r="V38" s="103">
        <v>3</v>
      </c>
      <c r="W38" s="101">
        <f t="shared" si="57"/>
        <v>42</v>
      </c>
      <c r="X38" s="100">
        <v>3</v>
      </c>
      <c r="Y38" s="101">
        <f t="shared" si="58"/>
        <v>42</v>
      </c>
      <c r="Z38" s="100">
        <v>6</v>
      </c>
      <c r="AA38" s="111" t="s">
        <v>44</v>
      </c>
      <c r="AB38" s="100"/>
      <c r="AC38" s="101" t="str">
        <f t="shared" si="59"/>
        <v/>
      </c>
      <c r="AD38" s="100"/>
      <c r="AE38" s="101" t="str">
        <f t="shared" si="60"/>
        <v/>
      </c>
      <c r="AF38" s="100"/>
      <c r="AG38" s="105"/>
      <c r="AH38" s="103"/>
      <c r="AI38" s="101" t="str">
        <f t="shared" si="61"/>
        <v/>
      </c>
      <c r="AJ38" s="100"/>
      <c r="AK38" s="101" t="str">
        <f t="shared" si="62"/>
        <v/>
      </c>
      <c r="AL38" s="100"/>
      <c r="AM38" s="121"/>
      <c r="AN38" s="106">
        <f t="shared" si="49"/>
        <v>3</v>
      </c>
      <c r="AO38" s="101">
        <f t="shared" si="50"/>
        <v>42</v>
      </c>
      <c r="AP38" s="107">
        <f t="shared" si="51"/>
        <v>3</v>
      </c>
      <c r="AQ38" s="101">
        <f t="shared" si="52"/>
        <v>42</v>
      </c>
      <c r="AR38" s="107">
        <f t="shared" si="53"/>
        <v>6</v>
      </c>
      <c r="AS38" s="108">
        <f t="shared" si="54"/>
        <v>6</v>
      </c>
      <c r="AT38" s="259" t="s">
        <v>125</v>
      </c>
      <c r="AU38" s="253" t="s">
        <v>129</v>
      </c>
    </row>
    <row r="39" spans="1:47" ht="15.75" customHeight="1">
      <c r="A39" s="192" t="s">
        <v>127</v>
      </c>
      <c r="B39" s="184" t="s">
        <v>44</v>
      </c>
      <c r="C39" s="204" t="s">
        <v>128</v>
      </c>
      <c r="D39" s="100"/>
      <c r="E39" s="101" t="str">
        <f t="shared" si="48"/>
        <v/>
      </c>
      <c r="F39" s="100"/>
      <c r="G39" s="101" t="str">
        <f t="shared" si="63"/>
        <v/>
      </c>
      <c r="H39" s="100"/>
      <c r="I39" s="102"/>
      <c r="J39" s="103"/>
      <c r="K39" s="101" t="str">
        <f t="shared" si="64"/>
        <v/>
      </c>
      <c r="L39" s="100"/>
      <c r="M39" s="101" t="str">
        <f t="shared" si="65"/>
        <v/>
      </c>
      <c r="N39" s="100"/>
      <c r="O39" s="104"/>
      <c r="P39" s="100"/>
      <c r="Q39" s="101" t="str">
        <f t="shared" si="55"/>
        <v/>
      </c>
      <c r="R39" s="100"/>
      <c r="S39" s="101" t="str">
        <f t="shared" si="56"/>
        <v/>
      </c>
      <c r="T39" s="100"/>
      <c r="U39" s="105"/>
      <c r="V39" s="103"/>
      <c r="W39" s="101" t="str">
        <f t="shared" si="57"/>
        <v/>
      </c>
      <c r="X39" s="100"/>
      <c r="Y39" s="101" t="str">
        <f t="shared" si="58"/>
        <v/>
      </c>
      <c r="Z39" s="100"/>
      <c r="AA39" s="104"/>
      <c r="AB39" s="103">
        <v>2</v>
      </c>
      <c r="AC39" s="101">
        <f t="shared" si="59"/>
        <v>28</v>
      </c>
      <c r="AD39" s="100">
        <v>2</v>
      </c>
      <c r="AE39" s="101">
        <f t="shared" si="60"/>
        <v>28</v>
      </c>
      <c r="AF39" s="100">
        <v>5</v>
      </c>
      <c r="AG39" s="111" t="s">
        <v>116</v>
      </c>
      <c r="AH39" s="103"/>
      <c r="AI39" s="101" t="str">
        <f t="shared" si="61"/>
        <v/>
      </c>
      <c r="AJ39" s="100"/>
      <c r="AK39" s="101" t="str">
        <f t="shared" si="62"/>
        <v/>
      </c>
      <c r="AL39" s="100"/>
      <c r="AM39" s="121"/>
      <c r="AN39" s="106">
        <f t="shared" si="49"/>
        <v>2</v>
      </c>
      <c r="AO39" s="101">
        <f t="shared" si="50"/>
        <v>28</v>
      </c>
      <c r="AP39" s="107">
        <f t="shared" si="51"/>
        <v>2</v>
      </c>
      <c r="AQ39" s="101">
        <f t="shared" si="52"/>
        <v>28</v>
      </c>
      <c r="AR39" s="107">
        <f t="shared" si="53"/>
        <v>5</v>
      </c>
      <c r="AS39" s="108">
        <f t="shared" si="54"/>
        <v>4</v>
      </c>
      <c r="AT39" s="258" t="s">
        <v>311</v>
      </c>
      <c r="AU39" s="256" t="s">
        <v>131</v>
      </c>
    </row>
    <row r="40" spans="1:47" ht="15.75" customHeight="1">
      <c r="A40" s="193" t="s">
        <v>132</v>
      </c>
      <c r="B40" s="184" t="s">
        <v>44</v>
      </c>
      <c r="C40" s="204" t="s">
        <v>133</v>
      </c>
      <c r="D40" s="100"/>
      <c r="E40" s="101" t="str">
        <f t="shared" si="48"/>
        <v/>
      </c>
      <c r="F40" s="100"/>
      <c r="G40" s="101" t="str">
        <f t="shared" si="63"/>
        <v/>
      </c>
      <c r="H40" s="100"/>
      <c r="I40" s="102"/>
      <c r="J40" s="103"/>
      <c r="K40" s="101" t="str">
        <f t="shared" si="64"/>
        <v/>
      </c>
      <c r="L40" s="100"/>
      <c r="M40" s="101" t="str">
        <f t="shared" si="65"/>
        <v/>
      </c>
      <c r="N40" s="100"/>
      <c r="O40" s="104"/>
      <c r="P40" s="100"/>
      <c r="Q40" s="101" t="str">
        <f t="shared" si="55"/>
        <v/>
      </c>
      <c r="R40" s="100"/>
      <c r="S40" s="101" t="str">
        <f t="shared" si="56"/>
        <v/>
      </c>
      <c r="T40" s="100"/>
      <c r="U40" s="105"/>
      <c r="V40" s="103"/>
      <c r="W40" s="101" t="str">
        <f t="shared" si="57"/>
        <v/>
      </c>
      <c r="X40" s="100"/>
      <c r="Y40" s="101" t="str">
        <f t="shared" si="58"/>
        <v/>
      </c>
      <c r="Z40" s="100"/>
      <c r="AA40" s="104"/>
      <c r="AB40" s="100">
        <v>2</v>
      </c>
      <c r="AC40" s="101">
        <f t="shared" si="59"/>
        <v>28</v>
      </c>
      <c r="AD40" s="100">
        <v>2</v>
      </c>
      <c r="AE40" s="101">
        <f t="shared" si="60"/>
        <v>28</v>
      </c>
      <c r="AF40" s="100">
        <v>5</v>
      </c>
      <c r="AG40" s="116" t="s">
        <v>275</v>
      </c>
      <c r="AH40" s="103"/>
      <c r="AI40" s="101" t="str">
        <f t="shared" si="61"/>
        <v/>
      </c>
      <c r="AJ40" s="100"/>
      <c r="AK40" s="101" t="str">
        <f t="shared" si="62"/>
        <v/>
      </c>
      <c r="AL40" s="100"/>
      <c r="AM40" s="121"/>
      <c r="AN40" s="106">
        <f t="shared" si="49"/>
        <v>2</v>
      </c>
      <c r="AO40" s="101">
        <f t="shared" si="50"/>
        <v>28</v>
      </c>
      <c r="AP40" s="107">
        <f t="shared" si="51"/>
        <v>2</v>
      </c>
      <c r="AQ40" s="101">
        <f t="shared" si="52"/>
        <v>28</v>
      </c>
      <c r="AR40" s="107">
        <f t="shared" si="53"/>
        <v>5</v>
      </c>
      <c r="AS40" s="108">
        <f t="shared" si="54"/>
        <v>4</v>
      </c>
      <c r="AT40" s="259" t="s">
        <v>137</v>
      </c>
      <c r="AU40" s="253" t="s">
        <v>134</v>
      </c>
    </row>
    <row r="41" spans="1:47" ht="15.75" customHeight="1">
      <c r="A41" s="192" t="s">
        <v>135</v>
      </c>
      <c r="B41" s="184" t="s">
        <v>44</v>
      </c>
      <c r="C41" s="204" t="s">
        <v>136</v>
      </c>
      <c r="D41" s="100"/>
      <c r="E41" s="101" t="str">
        <f t="shared" si="48"/>
        <v/>
      </c>
      <c r="F41" s="100"/>
      <c r="G41" s="101" t="str">
        <f t="shared" si="63"/>
        <v/>
      </c>
      <c r="H41" s="100"/>
      <c r="I41" s="102"/>
      <c r="J41" s="103"/>
      <c r="K41" s="101" t="str">
        <f t="shared" si="64"/>
        <v/>
      </c>
      <c r="L41" s="100"/>
      <c r="M41" s="101" t="str">
        <f t="shared" si="65"/>
        <v/>
      </c>
      <c r="N41" s="100"/>
      <c r="O41" s="104"/>
      <c r="P41" s="100"/>
      <c r="Q41" s="101" t="str">
        <f t="shared" si="55"/>
        <v/>
      </c>
      <c r="R41" s="100"/>
      <c r="S41" s="101" t="str">
        <f t="shared" si="56"/>
        <v/>
      </c>
      <c r="T41" s="100"/>
      <c r="U41" s="105"/>
      <c r="V41" s="103"/>
      <c r="W41" s="101" t="str">
        <f t="shared" si="57"/>
        <v/>
      </c>
      <c r="X41" s="100"/>
      <c r="Y41" s="101" t="str">
        <f t="shared" si="58"/>
        <v/>
      </c>
      <c r="Z41" s="100"/>
      <c r="AA41" s="104"/>
      <c r="AB41" s="100">
        <v>2</v>
      </c>
      <c r="AC41" s="101">
        <f t="shared" si="59"/>
        <v>28</v>
      </c>
      <c r="AD41" s="100">
        <v>2</v>
      </c>
      <c r="AE41" s="101">
        <f t="shared" si="60"/>
        <v>28</v>
      </c>
      <c r="AF41" s="100">
        <v>5</v>
      </c>
      <c r="AG41" s="116" t="s">
        <v>49</v>
      </c>
      <c r="AH41" s="103"/>
      <c r="AI41" s="101" t="str">
        <f t="shared" si="61"/>
        <v/>
      </c>
      <c r="AJ41" s="100"/>
      <c r="AK41" s="101" t="str">
        <f t="shared" si="62"/>
        <v/>
      </c>
      <c r="AL41" s="100"/>
      <c r="AM41" s="121"/>
      <c r="AN41" s="106">
        <f t="shared" si="49"/>
        <v>2</v>
      </c>
      <c r="AO41" s="101">
        <f t="shared" si="50"/>
        <v>28</v>
      </c>
      <c r="AP41" s="107">
        <f t="shared" si="51"/>
        <v>2</v>
      </c>
      <c r="AQ41" s="101">
        <f t="shared" si="52"/>
        <v>28</v>
      </c>
      <c r="AR41" s="107">
        <f t="shared" si="53"/>
        <v>5</v>
      </c>
      <c r="AS41" s="108">
        <f t="shared" si="54"/>
        <v>4</v>
      </c>
      <c r="AT41" s="259" t="s">
        <v>61</v>
      </c>
      <c r="AU41" s="253" t="s">
        <v>60</v>
      </c>
    </row>
    <row r="42" spans="1:47" ht="15.75" customHeight="1">
      <c r="A42" s="192" t="s">
        <v>138</v>
      </c>
      <c r="B42" s="184" t="s">
        <v>44</v>
      </c>
      <c r="C42" s="204" t="s">
        <v>139</v>
      </c>
      <c r="D42" s="100"/>
      <c r="E42" s="101" t="str">
        <f t="shared" si="48"/>
        <v/>
      </c>
      <c r="F42" s="100"/>
      <c r="G42" s="101" t="str">
        <f t="shared" si="63"/>
        <v/>
      </c>
      <c r="H42" s="100"/>
      <c r="I42" s="102"/>
      <c r="J42" s="103"/>
      <c r="K42" s="101" t="str">
        <f t="shared" si="64"/>
        <v/>
      </c>
      <c r="L42" s="100"/>
      <c r="M42" s="101" t="str">
        <f t="shared" si="65"/>
        <v/>
      </c>
      <c r="N42" s="100"/>
      <c r="O42" s="104"/>
      <c r="P42" s="100"/>
      <c r="Q42" s="101" t="str">
        <f t="shared" si="55"/>
        <v/>
      </c>
      <c r="R42" s="100"/>
      <c r="S42" s="101" t="str">
        <f t="shared" si="56"/>
        <v/>
      </c>
      <c r="T42" s="100"/>
      <c r="U42" s="105"/>
      <c r="V42" s="103"/>
      <c r="W42" s="101" t="str">
        <f t="shared" si="57"/>
        <v/>
      </c>
      <c r="X42" s="100"/>
      <c r="Y42" s="101" t="str">
        <f t="shared" si="58"/>
        <v/>
      </c>
      <c r="Z42" s="100"/>
      <c r="AA42" s="104"/>
      <c r="AB42" s="100">
        <v>1</v>
      </c>
      <c r="AC42" s="101">
        <f t="shared" si="59"/>
        <v>14</v>
      </c>
      <c r="AD42" s="100">
        <v>1</v>
      </c>
      <c r="AE42" s="101">
        <f t="shared" si="60"/>
        <v>14</v>
      </c>
      <c r="AF42" s="100">
        <v>3</v>
      </c>
      <c r="AG42" s="116" t="s">
        <v>116</v>
      </c>
      <c r="AH42" s="103"/>
      <c r="AI42" s="101" t="str">
        <f t="shared" si="61"/>
        <v/>
      </c>
      <c r="AJ42" s="100"/>
      <c r="AK42" s="101" t="str">
        <f t="shared" si="62"/>
        <v/>
      </c>
      <c r="AL42" s="100"/>
      <c r="AM42" s="121"/>
      <c r="AN42" s="106">
        <f t="shared" si="49"/>
        <v>1</v>
      </c>
      <c r="AO42" s="101">
        <f t="shared" si="50"/>
        <v>14</v>
      </c>
      <c r="AP42" s="107">
        <f t="shared" si="51"/>
        <v>1</v>
      </c>
      <c r="AQ42" s="101">
        <f t="shared" si="52"/>
        <v>14</v>
      </c>
      <c r="AR42" s="107">
        <f t="shared" si="53"/>
        <v>3</v>
      </c>
      <c r="AS42" s="108">
        <f t="shared" si="54"/>
        <v>2</v>
      </c>
      <c r="AT42" s="263" t="s">
        <v>75</v>
      </c>
      <c r="AU42" s="253" t="s">
        <v>140</v>
      </c>
    </row>
    <row r="43" spans="1:47" ht="15.75" customHeight="1">
      <c r="A43" s="193" t="s">
        <v>141</v>
      </c>
      <c r="B43" s="184" t="s">
        <v>44</v>
      </c>
      <c r="C43" s="204" t="s">
        <v>149</v>
      </c>
      <c r="D43" s="100"/>
      <c r="E43" s="101" t="str">
        <f t="shared" si="48"/>
        <v/>
      </c>
      <c r="F43" s="100"/>
      <c r="G43" s="101" t="str">
        <f t="shared" si="63"/>
        <v/>
      </c>
      <c r="H43" s="100"/>
      <c r="I43" s="102"/>
      <c r="J43" s="103"/>
      <c r="K43" s="101" t="str">
        <f t="shared" si="64"/>
        <v/>
      </c>
      <c r="L43" s="100"/>
      <c r="M43" s="101" t="str">
        <f t="shared" si="65"/>
        <v/>
      </c>
      <c r="N43" s="100"/>
      <c r="O43" s="104"/>
      <c r="P43" s="100"/>
      <c r="Q43" s="101" t="str">
        <f t="shared" si="55"/>
        <v/>
      </c>
      <c r="R43" s="100"/>
      <c r="S43" s="101" t="str">
        <f t="shared" si="56"/>
        <v/>
      </c>
      <c r="T43" s="100"/>
      <c r="U43" s="105"/>
      <c r="V43" s="103"/>
      <c r="W43" s="101" t="str">
        <f t="shared" si="57"/>
        <v/>
      </c>
      <c r="X43" s="100"/>
      <c r="Y43" s="101" t="str">
        <f t="shared" si="58"/>
        <v/>
      </c>
      <c r="Z43" s="100"/>
      <c r="AA43" s="104"/>
      <c r="AB43" s="100">
        <v>0</v>
      </c>
      <c r="AC43" s="101" t="str">
        <f t="shared" si="59"/>
        <v/>
      </c>
      <c r="AD43" s="100">
        <v>2</v>
      </c>
      <c r="AE43" s="101">
        <f t="shared" si="60"/>
        <v>28</v>
      </c>
      <c r="AF43" s="100">
        <v>5</v>
      </c>
      <c r="AG43" s="116" t="s">
        <v>49</v>
      </c>
      <c r="AH43" s="103"/>
      <c r="AI43" s="101" t="str">
        <f t="shared" si="61"/>
        <v/>
      </c>
      <c r="AJ43" s="100"/>
      <c r="AK43" s="101" t="str">
        <f t="shared" si="62"/>
        <v/>
      </c>
      <c r="AL43" s="100"/>
      <c r="AM43" s="121"/>
      <c r="AN43" s="106" t="str">
        <f t="shared" si="49"/>
        <v/>
      </c>
      <c r="AO43" s="101" t="str">
        <f t="shared" si="50"/>
        <v/>
      </c>
      <c r="AP43" s="107">
        <f t="shared" si="51"/>
        <v>2</v>
      </c>
      <c r="AQ43" s="101">
        <f t="shared" si="52"/>
        <v>28</v>
      </c>
      <c r="AR43" s="107">
        <f t="shared" si="53"/>
        <v>5</v>
      </c>
      <c r="AS43" s="108">
        <f t="shared" si="54"/>
        <v>2</v>
      </c>
      <c r="AT43" s="263" t="s">
        <v>75</v>
      </c>
      <c r="AU43" s="253" t="s">
        <v>142</v>
      </c>
    </row>
    <row r="44" spans="1:47" ht="15.75" customHeight="1">
      <c r="A44" s="195" t="s">
        <v>206</v>
      </c>
      <c r="B44" s="184" t="s">
        <v>44</v>
      </c>
      <c r="C44" s="204" t="s">
        <v>207</v>
      </c>
      <c r="D44" s="100"/>
      <c r="E44" s="101" t="str">
        <f t="shared" si="48"/>
        <v/>
      </c>
      <c r="F44" s="100"/>
      <c r="G44" s="101" t="str">
        <f t="shared" si="63"/>
        <v/>
      </c>
      <c r="H44" s="100"/>
      <c r="I44" s="102"/>
      <c r="J44" s="103"/>
      <c r="K44" s="101" t="str">
        <f t="shared" si="64"/>
        <v/>
      </c>
      <c r="L44" s="100"/>
      <c r="M44" s="101" t="str">
        <f t="shared" si="65"/>
        <v/>
      </c>
      <c r="N44" s="100"/>
      <c r="O44" s="104"/>
      <c r="P44" s="100"/>
      <c r="Q44" s="101" t="str">
        <f t="shared" si="55"/>
        <v/>
      </c>
      <c r="R44" s="100"/>
      <c r="S44" s="101" t="str">
        <f t="shared" si="56"/>
        <v/>
      </c>
      <c r="T44" s="100"/>
      <c r="U44" s="105"/>
      <c r="V44" s="103"/>
      <c r="W44" s="101" t="str">
        <f t="shared" si="57"/>
        <v/>
      </c>
      <c r="X44" s="100"/>
      <c r="Y44" s="101" t="str">
        <f t="shared" si="58"/>
        <v/>
      </c>
      <c r="Z44" s="100"/>
      <c r="AA44" s="104"/>
      <c r="AB44" s="100"/>
      <c r="AC44" s="101" t="str">
        <f t="shared" si="59"/>
        <v/>
      </c>
      <c r="AD44" s="100"/>
      <c r="AE44" s="101" t="str">
        <f t="shared" si="60"/>
        <v/>
      </c>
      <c r="AF44" s="100"/>
      <c r="AG44" s="105"/>
      <c r="AH44" s="103">
        <v>2</v>
      </c>
      <c r="AI44" s="101">
        <f t="shared" si="61"/>
        <v>28</v>
      </c>
      <c r="AJ44" s="100">
        <v>1</v>
      </c>
      <c r="AK44" s="101">
        <f t="shared" si="62"/>
        <v>14</v>
      </c>
      <c r="AL44" s="100">
        <v>4</v>
      </c>
      <c r="AM44" s="122" t="s">
        <v>44</v>
      </c>
      <c r="AN44" s="106">
        <f t="shared" si="49"/>
        <v>2</v>
      </c>
      <c r="AO44" s="101">
        <f t="shared" si="50"/>
        <v>28</v>
      </c>
      <c r="AP44" s="107">
        <f t="shared" si="51"/>
        <v>1</v>
      </c>
      <c r="AQ44" s="101">
        <f t="shared" si="52"/>
        <v>14</v>
      </c>
      <c r="AR44" s="107">
        <f t="shared" si="53"/>
        <v>4</v>
      </c>
      <c r="AS44" s="108">
        <f t="shared" si="54"/>
        <v>3</v>
      </c>
      <c r="AT44" s="259" t="s">
        <v>46</v>
      </c>
      <c r="AU44" s="264" t="s">
        <v>208</v>
      </c>
    </row>
    <row r="45" spans="1:47" ht="15.75" customHeight="1">
      <c r="A45" s="192" t="s">
        <v>144</v>
      </c>
      <c r="B45" s="184" t="s">
        <v>44</v>
      </c>
      <c r="C45" s="204" t="s">
        <v>143</v>
      </c>
      <c r="D45" s="100"/>
      <c r="E45" s="101" t="str">
        <f t="shared" ref="E45:E47" si="66">IF(D45*14=0,"",D45*14)</f>
        <v/>
      </c>
      <c r="F45" s="100"/>
      <c r="G45" s="101" t="str">
        <f t="shared" ref="G45:G47" si="67">IF(F45*14=0,"",F45*14)</f>
        <v/>
      </c>
      <c r="H45" s="100"/>
      <c r="I45" s="102"/>
      <c r="J45" s="103"/>
      <c r="K45" s="101" t="str">
        <f t="shared" ref="K45:K53" si="68">IF(J45*14=0,"",J45*14)</f>
        <v/>
      </c>
      <c r="L45" s="100"/>
      <c r="M45" s="101" t="str">
        <f t="shared" ref="M45:M57" si="69">IF(L45*14=0,"",L45*14)</f>
        <v/>
      </c>
      <c r="N45" s="100"/>
      <c r="O45" s="104"/>
      <c r="P45" s="100"/>
      <c r="Q45" s="101" t="str">
        <f t="shared" ref="Q45:Q57" si="70">IF(P45*14=0,"",P45*14)</f>
        <v/>
      </c>
      <c r="R45" s="100"/>
      <c r="S45" s="101" t="str">
        <f t="shared" ref="S45:S57" si="71">IF(R45*14=0,"",R45*14)</f>
        <v/>
      </c>
      <c r="T45" s="100"/>
      <c r="U45" s="105"/>
      <c r="V45" s="103"/>
      <c r="W45" s="101" t="str">
        <f t="shared" ref="W45:W57" si="72">IF(V45*14=0,"",V45*14)</f>
        <v/>
      </c>
      <c r="X45" s="100"/>
      <c r="Y45" s="101" t="str">
        <f t="shared" ref="Y45:Y57" si="73">IF(X45*14=0,"",X45*14)</f>
        <v/>
      </c>
      <c r="Z45" s="100"/>
      <c r="AA45" s="104"/>
      <c r="AB45" s="100"/>
      <c r="AC45" s="101" t="str">
        <f t="shared" ref="AC45:AC57" si="74">IF(AB45*14=0,"",AB45*14)</f>
        <v/>
      </c>
      <c r="AD45" s="100"/>
      <c r="AE45" s="101" t="str">
        <f t="shared" ref="AE45:AE57" si="75">IF(AD45*14=0,"",AD45*14)</f>
        <v/>
      </c>
      <c r="AF45" s="100"/>
      <c r="AG45" s="105"/>
      <c r="AH45" s="103">
        <v>1</v>
      </c>
      <c r="AI45" s="101">
        <f t="shared" ref="AI45:AI57" si="76">IF(AH45*14=0,"",AH45*14)</f>
        <v>14</v>
      </c>
      <c r="AJ45" s="100">
        <v>1</v>
      </c>
      <c r="AK45" s="101">
        <f t="shared" ref="AK45:AK57" si="77">IF(AJ45*14=0,"",AJ45*14)</f>
        <v>14</v>
      </c>
      <c r="AL45" s="100">
        <v>3</v>
      </c>
      <c r="AM45" s="122" t="s">
        <v>54</v>
      </c>
      <c r="AN45" s="106">
        <f t="shared" ref="AN45:AN57" si="78">IF(D45+J45+P45+V45+AB45+AH45=0,"",D45+J45+P45+V45+AB45+AH45)</f>
        <v>1</v>
      </c>
      <c r="AO45" s="101">
        <f t="shared" ref="AO45:AO57" si="79">IF((D45+J45+P45+V45+AB45+AH45)*14=0,"",(D45+J45+P45+V45+AB45+AH45)*14)</f>
        <v>14</v>
      </c>
      <c r="AP45" s="107">
        <f t="shared" ref="AP45:AP57" si="80">IF(F45+L45+R45+X45+AD45+AJ45=0,"",F45+L45+R45+X45+AD45+AJ45)</f>
        <v>1</v>
      </c>
      <c r="AQ45" s="101">
        <f t="shared" ref="AQ45:AQ57" si="81">IF((L45+F45+R45+X45+AD45+AJ45)*14=0,"",(L45+F45+R45+X45+AD45+AJ45)*14)</f>
        <v>14</v>
      </c>
      <c r="AR45" s="107">
        <f t="shared" ref="AR45:AR57" si="82">IF(N45+H45+T45+Z45+AF45+AL45=0,"",N45+H45+T45+Z45+AF45+AL45)</f>
        <v>3</v>
      </c>
      <c r="AS45" s="108">
        <f t="shared" ref="AS45:AS57" si="83">IF(D45+F45+L45+J45+P45+R45+V45+X45+AB45+AD45+AH45+AJ45=0,"",D45+F45+L45+J45+P45+R45+V45+X45+AB45+AD45+AH45+AJ45)</f>
        <v>2</v>
      </c>
      <c r="AT45" s="263" t="s">
        <v>75</v>
      </c>
      <c r="AU45" s="253" t="s">
        <v>76</v>
      </c>
    </row>
    <row r="46" spans="1:47" ht="15.75" customHeight="1">
      <c r="A46" s="193" t="s">
        <v>276</v>
      </c>
      <c r="B46" s="184" t="s">
        <v>44</v>
      </c>
      <c r="C46" s="204" t="s">
        <v>145</v>
      </c>
      <c r="D46" s="100"/>
      <c r="E46" s="101" t="str">
        <f t="shared" si="66"/>
        <v/>
      </c>
      <c r="F46" s="100"/>
      <c r="G46" s="101" t="str">
        <f t="shared" si="67"/>
        <v/>
      </c>
      <c r="H46" s="100"/>
      <c r="I46" s="102"/>
      <c r="J46" s="103"/>
      <c r="K46" s="101" t="str">
        <f t="shared" si="68"/>
        <v/>
      </c>
      <c r="L46" s="100"/>
      <c r="M46" s="101" t="str">
        <f t="shared" si="69"/>
        <v/>
      </c>
      <c r="N46" s="100"/>
      <c r="O46" s="104"/>
      <c r="P46" s="100"/>
      <c r="Q46" s="101" t="str">
        <f t="shared" si="70"/>
        <v/>
      </c>
      <c r="R46" s="100"/>
      <c r="S46" s="101" t="str">
        <f t="shared" si="71"/>
        <v/>
      </c>
      <c r="T46" s="100"/>
      <c r="U46" s="105"/>
      <c r="V46" s="103"/>
      <c r="W46" s="101" t="str">
        <f t="shared" si="72"/>
        <v/>
      </c>
      <c r="X46" s="100"/>
      <c r="Y46" s="101" t="str">
        <f t="shared" si="73"/>
        <v/>
      </c>
      <c r="Z46" s="100"/>
      <c r="AA46" s="104"/>
      <c r="AB46" s="100"/>
      <c r="AC46" s="101" t="str">
        <f t="shared" si="74"/>
        <v/>
      </c>
      <c r="AD46" s="100"/>
      <c r="AE46" s="101" t="str">
        <f t="shared" si="75"/>
        <v/>
      </c>
      <c r="AF46" s="100"/>
      <c r="AG46" s="105"/>
      <c r="AH46" s="103">
        <v>1</v>
      </c>
      <c r="AI46" s="101">
        <f t="shared" si="76"/>
        <v>14</v>
      </c>
      <c r="AJ46" s="100">
        <v>1</v>
      </c>
      <c r="AK46" s="101">
        <f t="shared" si="77"/>
        <v>14</v>
      </c>
      <c r="AL46" s="100">
        <v>3</v>
      </c>
      <c r="AM46" s="122" t="s">
        <v>54</v>
      </c>
      <c r="AN46" s="106">
        <f t="shared" si="78"/>
        <v>1</v>
      </c>
      <c r="AO46" s="101">
        <f t="shared" si="79"/>
        <v>14</v>
      </c>
      <c r="AP46" s="107">
        <f t="shared" si="80"/>
        <v>1</v>
      </c>
      <c r="AQ46" s="101">
        <f t="shared" si="81"/>
        <v>14</v>
      </c>
      <c r="AR46" s="107">
        <f t="shared" si="82"/>
        <v>3</v>
      </c>
      <c r="AS46" s="108">
        <f t="shared" si="83"/>
        <v>2</v>
      </c>
      <c r="AT46" s="263" t="s">
        <v>75</v>
      </c>
      <c r="AU46" s="253" t="s">
        <v>142</v>
      </c>
    </row>
    <row r="47" spans="1:47" ht="15.75" customHeight="1">
      <c r="A47" s="192" t="s">
        <v>146</v>
      </c>
      <c r="B47" s="184" t="s">
        <v>44</v>
      </c>
      <c r="C47" s="204" t="s">
        <v>147</v>
      </c>
      <c r="D47" s="100"/>
      <c r="E47" s="101" t="str">
        <f t="shared" si="66"/>
        <v/>
      </c>
      <c r="F47" s="100"/>
      <c r="G47" s="101" t="str">
        <f t="shared" si="67"/>
        <v/>
      </c>
      <c r="H47" s="100"/>
      <c r="I47" s="102"/>
      <c r="J47" s="103"/>
      <c r="K47" s="101" t="str">
        <f t="shared" si="68"/>
        <v/>
      </c>
      <c r="L47" s="100"/>
      <c r="M47" s="101" t="str">
        <f t="shared" si="69"/>
        <v/>
      </c>
      <c r="N47" s="100"/>
      <c r="O47" s="104"/>
      <c r="P47" s="100"/>
      <c r="Q47" s="101" t="str">
        <f t="shared" si="70"/>
        <v/>
      </c>
      <c r="R47" s="100"/>
      <c r="S47" s="101" t="str">
        <f t="shared" si="71"/>
        <v/>
      </c>
      <c r="T47" s="100"/>
      <c r="U47" s="105"/>
      <c r="V47" s="103"/>
      <c r="W47" s="101" t="str">
        <f t="shared" si="72"/>
        <v/>
      </c>
      <c r="X47" s="100"/>
      <c r="Y47" s="101" t="str">
        <f t="shared" si="73"/>
        <v/>
      </c>
      <c r="Z47" s="100"/>
      <c r="AA47" s="104"/>
      <c r="AB47" s="100"/>
      <c r="AC47" s="101" t="str">
        <f t="shared" si="74"/>
        <v/>
      </c>
      <c r="AD47" s="100"/>
      <c r="AE47" s="101" t="str">
        <f t="shared" si="75"/>
        <v/>
      </c>
      <c r="AF47" s="100"/>
      <c r="AG47" s="105"/>
      <c r="AH47" s="103">
        <v>2</v>
      </c>
      <c r="AI47" s="101">
        <f t="shared" si="76"/>
        <v>28</v>
      </c>
      <c r="AJ47" s="100">
        <v>1</v>
      </c>
      <c r="AK47" s="101">
        <f t="shared" si="77"/>
        <v>14</v>
      </c>
      <c r="AL47" s="100">
        <v>4</v>
      </c>
      <c r="AM47" s="122" t="s">
        <v>44</v>
      </c>
      <c r="AN47" s="106">
        <f t="shared" si="78"/>
        <v>2</v>
      </c>
      <c r="AO47" s="101">
        <f t="shared" si="79"/>
        <v>28</v>
      </c>
      <c r="AP47" s="107">
        <f t="shared" si="80"/>
        <v>1</v>
      </c>
      <c r="AQ47" s="101">
        <f t="shared" si="81"/>
        <v>14</v>
      </c>
      <c r="AR47" s="107">
        <f t="shared" si="82"/>
        <v>4</v>
      </c>
      <c r="AS47" s="108">
        <f t="shared" si="83"/>
        <v>3</v>
      </c>
      <c r="AT47" s="265" t="s">
        <v>314</v>
      </c>
      <c r="AU47" s="256" t="s">
        <v>261</v>
      </c>
    </row>
    <row r="48" spans="1:47" ht="15.75" customHeight="1">
      <c r="A48" s="193" t="s">
        <v>205</v>
      </c>
      <c r="B48" s="184" t="s">
        <v>44</v>
      </c>
      <c r="C48" s="187" t="s">
        <v>148</v>
      </c>
      <c r="D48" s="100"/>
      <c r="E48" s="101" t="str">
        <f t="shared" ref="E48:E57" si="84">IF(D48*14=0,"",D48*14)</f>
        <v/>
      </c>
      <c r="F48" s="100"/>
      <c r="G48" s="101" t="str">
        <f t="shared" ref="G48:G57" si="85">IF(F48*14=0,"",F48*14)</f>
        <v/>
      </c>
      <c r="H48" s="100"/>
      <c r="I48" s="102"/>
      <c r="J48" s="103"/>
      <c r="K48" s="101" t="str">
        <f t="shared" si="68"/>
        <v/>
      </c>
      <c r="L48" s="100"/>
      <c r="M48" s="101" t="str">
        <f t="shared" si="69"/>
        <v/>
      </c>
      <c r="N48" s="100"/>
      <c r="O48" s="104"/>
      <c r="P48" s="100"/>
      <c r="Q48" s="101" t="str">
        <f t="shared" si="70"/>
        <v/>
      </c>
      <c r="R48" s="100"/>
      <c r="S48" s="101" t="str">
        <f t="shared" si="71"/>
        <v/>
      </c>
      <c r="T48" s="100"/>
      <c r="U48" s="105"/>
      <c r="V48" s="103"/>
      <c r="W48" s="101" t="str">
        <f t="shared" si="72"/>
        <v/>
      </c>
      <c r="X48" s="100"/>
      <c r="Y48" s="101" t="str">
        <f t="shared" si="73"/>
        <v/>
      </c>
      <c r="Z48" s="100"/>
      <c r="AA48" s="104"/>
      <c r="AB48" s="100"/>
      <c r="AC48" s="101" t="str">
        <f t="shared" si="74"/>
        <v/>
      </c>
      <c r="AD48" s="100"/>
      <c r="AE48" s="101" t="str">
        <f t="shared" si="75"/>
        <v/>
      </c>
      <c r="AF48" s="100"/>
      <c r="AG48" s="105"/>
      <c r="AH48" s="103"/>
      <c r="AI48" s="101" t="str">
        <f t="shared" si="76"/>
        <v/>
      </c>
      <c r="AJ48" s="100">
        <v>2</v>
      </c>
      <c r="AK48" s="101">
        <f t="shared" si="77"/>
        <v>28</v>
      </c>
      <c r="AL48" s="123">
        <v>5</v>
      </c>
      <c r="AM48" s="122" t="s">
        <v>49</v>
      </c>
      <c r="AN48" s="106" t="str">
        <f t="shared" si="78"/>
        <v/>
      </c>
      <c r="AO48" s="101" t="str">
        <f t="shared" si="79"/>
        <v/>
      </c>
      <c r="AP48" s="107">
        <f t="shared" si="80"/>
        <v>2</v>
      </c>
      <c r="AQ48" s="101">
        <f t="shared" si="81"/>
        <v>28</v>
      </c>
      <c r="AR48" s="107">
        <f t="shared" si="82"/>
        <v>5</v>
      </c>
      <c r="AS48" s="108">
        <f t="shared" si="83"/>
        <v>2</v>
      </c>
      <c r="AT48" s="263" t="s">
        <v>75</v>
      </c>
      <c r="AU48" s="253" t="s">
        <v>142</v>
      </c>
    </row>
    <row r="49" spans="1:47" ht="15.75" customHeight="1">
      <c r="A49" s="193" t="s">
        <v>150</v>
      </c>
      <c r="B49" s="184" t="s">
        <v>44</v>
      </c>
      <c r="C49" s="187" t="s">
        <v>273</v>
      </c>
      <c r="D49" s="100"/>
      <c r="E49" s="101" t="str">
        <f t="shared" si="84"/>
        <v/>
      </c>
      <c r="F49" s="100"/>
      <c r="G49" s="101" t="str">
        <f t="shared" si="85"/>
        <v/>
      </c>
      <c r="H49" s="100"/>
      <c r="I49" s="102"/>
      <c r="J49" s="103"/>
      <c r="K49" s="101" t="str">
        <f t="shared" si="68"/>
        <v/>
      </c>
      <c r="L49" s="100"/>
      <c r="M49" s="101" t="str">
        <f t="shared" si="69"/>
        <v/>
      </c>
      <c r="N49" s="100"/>
      <c r="O49" s="104"/>
      <c r="P49" s="100"/>
      <c r="Q49" s="101" t="str">
        <f t="shared" si="70"/>
        <v/>
      </c>
      <c r="R49" s="100"/>
      <c r="S49" s="101" t="str">
        <f t="shared" si="71"/>
        <v/>
      </c>
      <c r="T49" s="100"/>
      <c r="U49" s="105"/>
      <c r="V49" s="103"/>
      <c r="W49" s="101" t="str">
        <f t="shared" si="72"/>
        <v/>
      </c>
      <c r="X49" s="100"/>
      <c r="Y49" s="101" t="str">
        <f t="shared" si="73"/>
        <v/>
      </c>
      <c r="Z49" s="100"/>
      <c r="AA49" s="104"/>
      <c r="AB49" s="100"/>
      <c r="AC49" s="101" t="str">
        <f t="shared" si="74"/>
        <v/>
      </c>
      <c r="AD49" s="100"/>
      <c r="AE49" s="101" t="str">
        <f t="shared" si="75"/>
        <v/>
      </c>
      <c r="AF49" s="100"/>
      <c r="AG49" s="105"/>
      <c r="AH49" s="103"/>
      <c r="AI49" s="101" t="str">
        <f t="shared" si="76"/>
        <v/>
      </c>
      <c r="AJ49" s="100">
        <v>14.3</v>
      </c>
      <c r="AK49" s="101">
        <f t="shared" si="77"/>
        <v>200.20000000000002</v>
      </c>
      <c r="AL49" s="100">
        <v>7</v>
      </c>
      <c r="AM49" s="122" t="s">
        <v>54</v>
      </c>
      <c r="AN49" s="106" t="str">
        <f t="shared" si="78"/>
        <v/>
      </c>
      <c r="AO49" s="101" t="str">
        <f t="shared" si="79"/>
        <v/>
      </c>
      <c r="AP49" s="107">
        <f t="shared" si="80"/>
        <v>14.3</v>
      </c>
      <c r="AQ49" s="101">
        <f t="shared" si="81"/>
        <v>200.20000000000002</v>
      </c>
      <c r="AR49" s="107">
        <f t="shared" si="82"/>
        <v>7</v>
      </c>
      <c r="AS49" s="108">
        <f t="shared" si="83"/>
        <v>14.3</v>
      </c>
      <c r="AT49" s="263" t="s">
        <v>75</v>
      </c>
      <c r="AU49" s="253" t="s">
        <v>140</v>
      </c>
    </row>
    <row r="50" spans="1:47" ht="15.75" customHeight="1">
      <c r="A50" s="196"/>
      <c r="B50" s="184" t="s">
        <v>154</v>
      </c>
      <c r="C50" s="188" t="s">
        <v>151</v>
      </c>
      <c r="D50" s="100"/>
      <c r="E50" s="101" t="str">
        <f t="shared" si="84"/>
        <v/>
      </c>
      <c r="F50" s="100"/>
      <c r="G50" s="101" t="str">
        <f t="shared" si="85"/>
        <v/>
      </c>
      <c r="H50" s="100"/>
      <c r="I50" s="102"/>
      <c r="J50" s="103"/>
      <c r="K50" s="101" t="str">
        <f t="shared" si="68"/>
        <v/>
      </c>
      <c r="L50" s="100">
        <v>4</v>
      </c>
      <c r="M50" s="101">
        <f t="shared" si="69"/>
        <v>56</v>
      </c>
      <c r="N50" s="100">
        <v>2</v>
      </c>
      <c r="O50" s="111" t="s">
        <v>54</v>
      </c>
      <c r="P50" s="100"/>
      <c r="Q50" s="101" t="str">
        <f t="shared" si="70"/>
        <v/>
      </c>
      <c r="R50" s="100"/>
      <c r="S50" s="101" t="str">
        <f t="shared" si="71"/>
        <v/>
      </c>
      <c r="T50" s="100"/>
      <c r="U50" s="105"/>
      <c r="V50" s="103"/>
      <c r="W50" s="101" t="str">
        <f t="shared" si="72"/>
        <v/>
      </c>
      <c r="X50" s="100"/>
      <c r="Y50" s="101" t="str">
        <f t="shared" si="73"/>
        <v/>
      </c>
      <c r="Z50" s="100"/>
      <c r="AA50" s="104"/>
      <c r="AB50" s="100"/>
      <c r="AC50" s="101" t="str">
        <f t="shared" si="74"/>
        <v/>
      </c>
      <c r="AD50" s="100"/>
      <c r="AE50" s="101" t="str">
        <f t="shared" si="75"/>
        <v/>
      </c>
      <c r="AF50" s="100"/>
      <c r="AG50" s="105"/>
      <c r="AH50" s="103"/>
      <c r="AI50" s="101" t="str">
        <f t="shared" si="76"/>
        <v/>
      </c>
      <c r="AJ50" s="100"/>
      <c r="AK50" s="101" t="str">
        <f t="shared" si="77"/>
        <v/>
      </c>
      <c r="AL50" s="100"/>
      <c r="AM50" s="121"/>
      <c r="AN50" s="106" t="str">
        <f t="shared" si="78"/>
        <v/>
      </c>
      <c r="AO50" s="101" t="str">
        <f t="shared" si="79"/>
        <v/>
      </c>
      <c r="AP50" s="107">
        <f t="shared" si="80"/>
        <v>4</v>
      </c>
      <c r="AQ50" s="101">
        <f t="shared" si="81"/>
        <v>56</v>
      </c>
      <c r="AR50" s="107">
        <f t="shared" si="82"/>
        <v>2</v>
      </c>
      <c r="AS50" s="108">
        <f t="shared" si="83"/>
        <v>4</v>
      </c>
      <c r="AT50" s="263"/>
      <c r="AU50" s="253"/>
    </row>
    <row r="51" spans="1:47" ht="15.75" customHeight="1">
      <c r="A51" s="196"/>
      <c r="B51" s="184" t="s">
        <v>154</v>
      </c>
      <c r="C51" s="188" t="s">
        <v>152</v>
      </c>
      <c r="D51" s="100"/>
      <c r="E51" s="101" t="str">
        <f t="shared" si="84"/>
        <v/>
      </c>
      <c r="F51" s="100"/>
      <c r="G51" s="101" t="str">
        <f t="shared" si="85"/>
        <v/>
      </c>
      <c r="H51" s="100"/>
      <c r="I51" s="102"/>
      <c r="J51" s="103"/>
      <c r="K51" s="101" t="str">
        <f t="shared" si="68"/>
        <v/>
      </c>
      <c r="L51" s="100"/>
      <c r="M51" s="101" t="str">
        <f t="shared" si="69"/>
        <v/>
      </c>
      <c r="N51" s="100"/>
      <c r="O51" s="104"/>
      <c r="P51" s="100"/>
      <c r="Q51" s="101" t="str">
        <f t="shared" si="70"/>
        <v/>
      </c>
      <c r="R51" s="100">
        <v>4</v>
      </c>
      <c r="S51" s="101">
        <f t="shared" si="71"/>
        <v>56</v>
      </c>
      <c r="T51" s="100">
        <v>4</v>
      </c>
      <c r="U51" s="116" t="s">
        <v>54</v>
      </c>
      <c r="V51" s="103"/>
      <c r="W51" s="101" t="str">
        <f t="shared" si="72"/>
        <v/>
      </c>
      <c r="X51" s="100"/>
      <c r="Y51" s="101" t="str">
        <f t="shared" si="73"/>
        <v/>
      </c>
      <c r="Z51" s="100"/>
      <c r="AA51" s="104"/>
      <c r="AB51" s="100"/>
      <c r="AC51" s="101" t="str">
        <f t="shared" si="74"/>
        <v/>
      </c>
      <c r="AD51" s="100"/>
      <c r="AE51" s="101" t="str">
        <f t="shared" si="75"/>
        <v/>
      </c>
      <c r="AF51" s="100"/>
      <c r="AG51" s="105"/>
      <c r="AH51" s="103"/>
      <c r="AI51" s="101" t="str">
        <f t="shared" si="76"/>
        <v/>
      </c>
      <c r="AJ51" s="100"/>
      <c r="AK51" s="101" t="str">
        <f t="shared" si="77"/>
        <v/>
      </c>
      <c r="AL51" s="100"/>
      <c r="AM51" s="121"/>
      <c r="AN51" s="106" t="str">
        <f t="shared" si="78"/>
        <v/>
      </c>
      <c r="AO51" s="101" t="str">
        <f t="shared" si="79"/>
        <v/>
      </c>
      <c r="AP51" s="107">
        <f t="shared" si="80"/>
        <v>4</v>
      </c>
      <c r="AQ51" s="101">
        <f t="shared" si="81"/>
        <v>56</v>
      </c>
      <c r="AR51" s="107">
        <f t="shared" si="82"/>
        <v>4</v>
      </c>
      <c r="AS51" s="108">
        <f t="shared" si="83"/>
        <v>4</v>
      </c>
      <c r="AT51" s="263"/>
      <c r="AU51" s="253"/>
    </row>
    <row r="52" spans="1:47" s="49" customFormat="1" ht="15.75" customHeight="1">
      <c r="A52" s="196"/>
      <c r="B52" s="184" t="s">
        <v>154</v>
      </c>
      <c r="C52" s="188" t="s">
        <v>152</v>
      </c>
      <c r="D52" s="100"/>
      <c r="E52" s="101" t="str">
        <f t="shared" si="84"/>
        <v/>
      </c>
      <c r="F52" s="100"/>
      <c r="G52" s="101" t="str">
        <f t="shared" si="85"/>
        <v/>
      </c>
      <c r="H52" s="100"/>
      <c r="I52" s="102"/>
      <c r="J52" s="103"/>
      <c r="K52" s="101" t="str">
        <f t="shared" si="68"/>
        <v/>
      </c>
      <c r="L52" s="100"/>
      <c r="M52" s="101" t="str">
        <f t="shared" si="69"/>
        <v/>
      </c>
      <c r="N52" s="100"/>
      <c r="O52" s="104"/>
      <c r="P52" s="100"/>
      <c r="Q52" s="101" t="str">
        <f t="shared" si="70"/>
        <v/>
      </c>
      <c r="R52" s="100"/>
      <c r="S52" s="101" t="str">
        <f t="shared" si="71"/>
        <v/>
      </c>
      <c r="T52" s="100"/>
      <c r="U52" s="105"/>
      <c r="V52" s="103"/>
      <c r="W52" s="101" t="str">
        <f t="shared" si="72"/>
        <v/>
      </c>
      <c r="X52" s="100">
        <v>4</v>
      </c>
      <c r="Y52" s="101">
        <f t="shared" si="73"/>
        <v>56</v>
      </c>
      <c r="Z52" s="100">
        <v>4</v>
      </c>
      <c r="AA52" s="111" t="s">
        <v>54</v>
      </c>
      <c r="AB52" s="100"/>
      <c r="AC52" s="101" t="str">
        <f t="shared" si="74"/>
        <v/>
      </c>
      <c r="AD52" s="100"/>
      <c r="AE52" s="101" t="str">
        <f t="shared" si="75"/>
        <v/>
      </c>
      <c r="AF52" s="100"/>
      <c r="AG52" s="105"/>
      <c r="AH52" s="103"/>
      <c r="AI52" s="101" t="str">
        <f t="shared" si="76"/>
        <v/>
      </c>
      <c r="AJ52" s="100"/>
      <c r="AK52" s="101" t="str">
        <f t="shared" si="77"/>
        <v/>
      </c>
      <c r="AL52" s="100"/>
      <c r="AM52" s="121"/>
      <c r="AN52" s="106" t="str">
        <f t="shared" si="78"/>
        <v/>
      </c>
      <c r="AO52" s="101" t="str">
        <f t="shared" si="79"/>
        <v/>
      </c>
      <c r="AP52" s="107">
        <f t="shared" si="80"/>
        <v>4</v>
      </c>
      <c r="AQ52" s="101">
        <f t="shared" si="81"/>
        <v>56</v>
      </c>
      <c r="AR52" s="107">
        <f t="shared" si="82"/>
        <v>4</v>
      </c>
      <c r="AS52" s="108">
        <f t="shared" si="83"/>
        <v>4</v>
      </c>
      <c r="AT52" s="254"/>
      <c r="AU52" s="253"/>
    </row>
    <row r="53" spans="1:47" ht="15.75" customHeight="1">
      <c r="A53" s="196"/>
      <c r="B53" s="184" t="s">
        <v>154</v>
      </c>
      <c r="C53" s="188" t="s">
        <v>153</v>
      </c>
      <c r="D53" s="100"/>
      <c r="E53" s="101" t="str">
        <f t="shared" si="84"/>
        <v/>
      </c>
      <c r="F53" s="100"/>
      <c r="G53" s="101" t="str">
        <f t="shared" si="85"/>
        <v/>
      </c>
      <c r="H53" s="100"/>
      <c r="I53" s="102"/>
      <c r="J53" s="103"/>
      <c r="K53" s="101" t="str">
        <f t="shared" si="68"/>
        <v/>
      </c>
      <c r="L53" s="100"/>
      <c r="M53" s="101" t="str">
        <f t="shared" si="69"/>
        <v/>
      </c>
      <c r="N53" s="100"/>
      <c r="O53" s="104"/>
      <c r="P53" s="100"/>
      <c r="Q53" s="101" t="str">
        <f t="shared" si="70"/>
        <v/>
      </c>
      <c r="R53" s="100">
        <v>2</v>
      </c>
      <c r="S53" s="101">
        <f t="shared" si="71"/>
        <v>28</v>
      </c>
      <c r="T53" s="100">
        <v>2</v>
      </c>
      <c r="U53" s="116" t="s">
        <v>54</v>
      </c>
      <c r="V53" s="103"/>
      <c r="W53" s="101" t="str">
        <f t="shared" si="72"/>
        <v/>
      </c>
      <c r="X53" s="100"/>
      <c r="Y53" s="101" t="str">
        <f t="shared" si="73"/>
        <v/>
      </c>
      <c r="Z53" s="100"/>
      <c r="AA53" s="104"/>
      <c r="AB53" s="100"/>
      <c r="AC53" s="101" t="str">
        <f t="shared" si="74"/>
        <v/>
      </c>
      <c r="AD53" s="100"/>
      <c r="AE53" s="101" t="str">
        <f t="shared" si="75"/>
        <v/>
      </c>
      <c r="AF53" s="100"/>
      <c r="AG53" s="105"/>
      <c r="AH53" s="103"/>
      <c r="AI53" s="101" t="str">
        <f t="shared" si="76"/>
        <v/>
      </c>
      <c r="AJ53" s="100"/>
      <c r="AK53" s="101" t="str">
        <f t="shared" si="77"/>
        <v/>
      </c>
      <c r="AL53" s="100"/>
      <c r="AM53" s="121"/>
      <c r="AN53" s="106" t="str">
        <f t="shared" si="78"/>
        <v/>
      </c>
      <c r="AO53" s="101" t="str">
        <f t="shared" si="79"/>
        <v/>
      </c>
      <c r="AP53" s="107">
        <f t="shared" si="80"/>
        <v>2</v>
      </c>
      <c r="AQ53" s="101">
        <f t="shared" si="81"/>
        <v>28</v>
      </c>
      <c r="AR53" s="107">
        <f t="shared" si="82"/>
        <v>2</v>
      </c>
      <c r="AS53" s="108">
        <f t="shared" si="83"/>
        <v>2</v>
      </c>
      <c r="AT53" s="259"/>
      <c r="AU53" s="316"/>
    </row>
    <row r="54" spans="1:47" ht="15.75" customHeight="1">
      <c r="A54" s="197"/>
      <c r="B54" s="112" t="s">
        <v>154</v>
      </c>
      <c r="C54" s="189" t="s">
        <v>155</v>
      </c>
      <c r="D54" s="114"/>
      <c r="E54" s="113" t="str">
        <f t="shared" si="84"/>
        <v/>
      </c>
      <c r="F54" s="114"/>
      <c r="G54" s="113" t="str">
        <f t="shared" si="85"/>
        <v/>
      </c>
      <c r="H54" s="114"/>
      <c r="I54" s="182"/>
      <c r="J54" s="119"/>
      <c r="K54" s="113"/>
      <c r="L54" s="114"/>
      <c r="M54" s="113" t="str">
        <f t="shared" si="69"/>
        <v/>
      </c>
      <c r="N54" s="114"/>
      <c r="O54" s="183"/>
      <c r="P54" s="114"/>
      <c r="Q54" s="113" t="str">
        <f t="shared" si="70"/>
        <v/>
      </c>
      <c r="R54" s="114"/>
      <c r="S54" s="113" t="str">
        <f t="shared" si="71"/>
        <v/>
      </c>
      <c r="T54" s="114"/>
      <c r="U54" s="115"/>
      <c r="V54" s="119"/>
      <c r="W54" s="113" t="str">
        <f t="shared" si="72"/>
        <v/>
      </c>
      <c r="X54" s="114"/>
      <c r="Y54" s="113" t="str">
        <f t="shared" si="73"/>
        <v/>
      </c>
      <c r="Z54" s="114"/>
      <c r="AA54" s="183"/>
      <c r="AB54" s="114"/>
      <c r="AC54" s="113" t="str">
        <f t="shared" si="74"/>
        <v/>
      </c>
      <c r="AD54" s="114">
        <v>2</v>
      </c>
      <c r="AE54" s="113">
        <f t="shared" si="75"/>
        <v>28</v>
      </c>
      <c r="AF54" s="114">
        <v>2</v>
      </c>
      <c r="AG54" s="115" t="s">
        <v>54</v>
      </c>
      <c r="AH54" s="119"/>
      <c r="AI54" s="113" t="str">
        <f t="shared" si="76"/>
        <v/>
      </c>
      <c r="AJ54" s="114"/>
      <c r="AK54" s="113" t="str">
        <f t="shared" si="77"/>
        <v/>
      </c>
      <c r="AL54" s="114"/>
      <c r="AM54" s="120"/>
      <c r="AN54" s="106" t="str">
        <f t="shared" si="78"/>
        <v/>
      </c>
      <c r="AO54" s="101" t="str">
        <f t="shared" si="79"/>
        <v/>
      </c>
      <c r="AP54" s="107">
        <f t="shared" si="80"/>
        <v>2</v>
      </c>
      <c r="AQ54" s="101">
        <f t="shared" si="81"/>
        <v>28</v>
      </c>
      <c r="AR54" s="107">
        <f t="shared" si="82"/>
        <v>2</v>
      </c>
      <c r="AS54" s="108">
        <f t="shared" si="83"/>
        <v>2</v>
      </c>
      <c r="AT54" s="259"/>
      <c r="AU54" s="316"/>
    </row>
    <row r="55" spans="1:47" ht="15.75" customHeight="1">
      <c r="A55" s="197"/>
      <c r="B55" s="109" t="s">
        <v>154</v>
      </c>
      <c r="C55" s="190" t="s">
        <v>156</v>
      </c>
      <c r="D55" s="100"/>
      <c r="E55" s="101" t="str">
        <f t="shared" si="84"/>
        <v/>
      </c>
      <c r="F55" s="100"/>
      <c r="G55" s="101" t="str">
        <f t="shared" si="85"/>
        <v/>
      </c>
      <c r="H55" s="100"/>
      <c r="I55" s="102"/>
      <c r="J55" s="103"/>
      <c r="K55" s="101"/>
      <c r="L55" s="100"/>
      <c r="M55" s="101" t="str">
        <f t="shared" si="69"/>
        <v/>
      </c>
      <c r="N55" s="100"/>
      <c r="O55" s="104"/>
      <c r="P55" s="100"/>
      <c r="Q55" s="101" t="str">
        <f t="shared" si="70"/>
        <v/>
      </c>
      <c r="R55" s="100"/>
      <c r="S55" s="101" t="str">
        <f t="shared" si="71"/>
        <v/>
      </c>
      <c r="T55" s="100"/>
      <c r="U55" s="116"/>
      <c r="V55" s="103"/>
      <c r="W55" s="101" t="str">
        <f t="shared" si="72"/>
        <v/>
      </c>
      <c r="X55" s="100"/>
      <c r="Y55" s="101" t="str">
        <f t="shared" si="73"/>
        <v/>
      </c>
      <c r="Z55" s="100"/>
      <c r="AA55" s="104"/>
      <c r="AB55" s="100"/>
      <c r="AC55" s="101" t="str">
        <f t="shared" si="74"/>
        <v/>
      </c>
      <c r="AD55" s="100">
        <v>2</v>
      </c>
      <c r="AE55" s="101">
        <f t="shared" si="75"/>
        <v>28</v>
      </c>
      <c r="AF55" s="100">
        <v>2</v>
      </c>
      <c r="AG55" s="116" t="s">
        <v>54</v>
      </c>
      <c r="AH55" s="119"/>
      <c r="AI55" s="101" t="str">
        <f t="shared" si="76"/>
        <v/>
      </c>
      <c r="AJ55" s="114"/>
      <c r="AK55" s="101" t="str">
        <f t="shared" si="77"/>
        <v/>
      </c>
      <c r="AL55" s="114"/>
      <c r="AM55" s="120"/>
      <c r="AN55" s="106" t="str">
        <f t="shared" si="78"/>
        <v/>
      </c>
      <c r="AO55" s="101" t="str">
        <f t="shared" si="79"/>
        <v/>
      </c>
      <c r="AP55" s="107">
        <f t="shared" si="80"/>
        <v>2</v>
      </c>
      <c r="AQ55" s="101">
        <f t="shared" si="81"/>
        <v>28</v>
      </c>
      <c r="AR55" s="107">
        <f t="shared" si="82"/>
        <v>2</v>
      </c>
      <c r="AS55" s="108">
        <f t="shared" si="83"/>
        <v>2</v>
      </c>
      <c r="AT55" s="259"/>
      <c r="AU55" s="316"/>
    </row>
    <row r="56" spans="1:47" ht="15.75" customHeight="1">
      <c r="A56" s="197"/>
      <c r="B56" s="109" t="s">
        <v>154</v>
      </c>
      <c r="C56" s="190" t="s">
        <v>157</v>
      </c>
      <c r="D56" s="100"/>
      <c r="E56" s="101" t="str">
        <f t="shared" si="84"/>
        <v/>
      </c>
      <c r="F56" s="100"/>
      <c r="G56" s="101" t="str">
        <f t="shared" si="85"/>
        <v/>
      </c>
      <c r="H56" s="100"/>
      <c r="I56" s="102"/>
      <c r="J56" s="103"/>
      <c r="K56" s="101"/>
      <c r="L56" s="100"/>
      <c r="M56" s="101" t="str">
        <f t="shared" si="69"/>
        <v/>
      </c>
      <c r="N56" s="100"/>
      <c r="O56" s="104"/>
      <c r="P56" s="100"/>
      <c r="Q56" s="101" t="str">
        <f t="shared" si="70"/>
        <v/>
      </c>
      <c r="R56" s="100"/>
      <c r="S56" s="101" t="str">
        <f t="shared" si="71"/>
        <v/>
      </c>
      <c r="T56" s="100"/>
      <c r="U56" s="116"/>
      <c r="V56" s="103"/>
      <c r="W56" s="101" t="str">
        <f t="shared" si="72"/>
        <v/>
      </c>
      <c r="X56" s="100"/>
      <c r="Y56" s="101" t="str">
        <f t="shared" si="73"/>
        <v/>
      </c>
      <c r="Z56" s="100"/>
      <c r="AA56" s="104"/>
      <c r="AB56" s="100"/>
      <c r="AC56" s="101" t="str">
        <f t="shared" si="74"/>
        <v/>
      </c>
      <c r="AD56" s="100"/>
      <c r="AE56" s="101" t="str">
        <f t="shared" si="75"/>
        <v/>
      </c>
      <c r="AF56" s="100"/>
      <c r="AG56" s="116"/>
      <c r="AH56" s="119"/>
      <c r="AI56" s="101" t="str">
        <f t="shared" si="76"/>
        <v/>
      </c>
      <c r="AJ56" s="114">
        <v>2</v>
      </c>
      <c r="AK56" s="101">
        <f t="shared" si="77"/>
        <v>28</v>
      </c>
      <c r="AL56" s="114">
        <v>2</v>
      </c>
      <c r="AM56" s="124" t="s">
        <v>54</v>
      </c>
      <c r="AN56" s="106" t="str">
        <f t="shared" si="78"/>
        <v/>
      </c>
      <c r="AO56" s="101" t="str">
        <f t="shared" si="79"/>
        <v/>
      </c>
      <c r="AP56" s="107">
        <f t="shared" si="80"/>
        <v>2</v>
      </c>
      <c r="AQ56" s="101">
        <f t="shared" si="81"/>
        <v>28</v>
      </c>
      <c r="AR56" s="107">
        <f t="shared" si="82"/>
        <v>2</v>
      </c>
      <c r="AS56" s="108">
        <f t="shared" si="83"/>
        <v>2</v>
      </c>
      <c r="AT56" s="259"/>
      <c r="AU56" s="316"/>
    </row>
    <row r="57" spans="1:47" ht="15.75" customHeight="1">
      <c r="A57" s="197"/>
      <c r="B57" s="109"/>
      <c r="C57" s="190"/>
      <c r="D57" s="100"/>
      <c r="E57" s="101" t="str">
        <f t="shared" si="84"/>
        <v/>
      </c>
      <c r="F57" s="100"/>
      <c r="G57" s="101" t="str">
        <f t="shared" si="85"/>
        <v/>
      </c>
      <c r="H57" s="100"/>
      <c r="I57" s="102"/>
      <c r="J57" s="103"/>
      <c r="K57" s="101"/>
      <c r="L57" s="100"/>
      <c r="M57" s="101" t="str">
        <f t="shared" si="69"/>
        <v/>
      </c>
      <c r="N57" s="100"/>
      <c r="O57" s="104"/>
      <c r="P57" s="100"/>
      <c r="Q57" s="101" t="str">
        <f t="shared" si="70"/>
        <v/>
      </c>
      <c r="R57" s="100"/>
      <c r="S57" s="101" t="str">
        <f t="shared" si="71"/>
        <v/>
      </c>
      <c r="T57" s="100"/>
      <c r="U57" s="116"/>
      <c r="V57" s="103"/>
      <c r="W57" s="101" t="str">
        <f t="shared" si="72"/>
        <v/>
      </c>
      <c r="X57" s="100"/>
      <c r="Y57" s="101" t="str">
        <f t="shared" si="73"/>
        <v/>
      </c>
      <c r="Z57" s="100"/>
      <c r="AA57" s="104"/>
      <c r="AB57" s="100"/>
      <c r="AC57" s="101" t="str">
        <f t="shared" si="74"/>
        <v/>
      </c>
      <c r="AD57" s="100"/>
      <c r="AE57" s="101" t="str">
        <f t="shared" si="75"/>
        <v/>
      </c>
      <c r="AF57" s="100"/>
      <c r="AG57" s="105"/>
      <c r="AH57" s="119"/>
      <c r="AI57" s="101" t="str">
        <f t="shared" si="76"/>
        <v/>
      </c>
      <c r="AJ57" s="114"/>
      <c r="AK57" s="101" t="str">
        <f t="shared" si="77"/>
        <v/>
      </c>
      <c r="AL57" s="114"/>
      <c r="AM57" s="124"/>
      <c r="AN57" s="106" t="str">
        <f t="shared" si="78"/>
        <v/>
      </c>
      <c r="AO57" s="101" t="str">
        <f t="shared" si="79"/>
        <v/>
      </c>
      <c r="AP57" s="107" t="str">
        <f t="shared" si="80"/>
        <v/>
      </c>
      <c r="AQ57" s="101" t="str">
        <f t="shared" si="81"/>
        <v/>
      </c>
      <c r="AR57" s="107" t="str">
        <f t="shared" si="82"/>
        <v/>
      </c>
      <c r="AS57" s="108" t="str">
        <f t="shared" si="83"/>
        <v/>
      </c>
      <c r="AT57" s="259"/>
      <c r="AU57" s="316"/>
    </row>
    <row r="58" spans="1:47" s="3" customFormat="1" ht="27" customHeight="1" thickBot="1">
      <c r="A58" s="198"/>
      <c r="B58" s="8"/>
      <c r="C58" s="191" t="s">
        <v>23</v>
      </c>
      <c r="D58" s="186">
        <f>SUM(D10:D57)</f>
        <v>19</v>
      </c>
      <c r="E58" s="91">
        <f>SUM(E10:E57)</f>
        <v>266</v>
      </c>
      <c r="F58" s="91">
        <f>SUM(F10:F57)</f>
        <v>7</v>
      </c>
      <c r="G58" s="91">
        <f>SUM(G10:G57)</f>
        <v>98</v>
      </c>
      <c r="H58" s="91">
        <f>SUM(H10:H57)</f>
        <v>33</v>
      </c>
      <c r="I58" s="92" t="s">
        <v>24</v>
      </c>
      <c r="J58" s="91">
        <f>SUM(J10:J57)</f>
        <v>10</v>
      </c>
      <c r="K58" s="91">
        <f>SUM(K10:K57)</f>
        <v>140</v>
      </c>
      <c r="L58" s="91">
        <f>SUM(L10:L57)</f>
        <v>16</v>
      </c>
      <c r="M58" s="91">
        <f>SUM(M10:M57)</f>
        <v>224</v>
      </c>
      <c r="N58" s="91">
        <f>SUM(N10:N57)</f>
        <v>31</v>
      </c>
      <c r="O58" s="92" t="s">
        <v>24</v>
      </c>
      <c r="P58" s="91">
        <f>SUM(P10:P57)</f>
        <v>11</v>
      </c>
      <c r="Q58" s="91">
        <f>SUM(Q10:Q57)</f>
        <v>154</v>
      </c>
      <c r="R58" s="91">
        <f>SUM(R10:R57)</f>
        <v>14</v>
      </c>
      <c r="S58" s="91">
        <f>SUM(S10:S57)</f>
        <v>196</v>
      </c>
      <c r="T58" s="91">
        <f>SUM(T10:T57)</f>
        <v>30</v>
      </c>
      <c r="U58" s="92" t="s">
        <v>24</v>
      </c>
      <c r="V58" s="91">
        <f>SUM(V10:V57)</f>
        <v>10</v>
      </c>
      <c r="W58" s="91">
        <f>SUM(W10:W57)</f>
        <v>140</v>
      </c>
      <c r="X58" s="91">
        <f>SUM(X10:X57)</f>
        <v>16</v>
      </c>
      <c r="Y58" s="91">
        <f>SUM(Y10:Y57)</f>
        <v>224</v>
      </c>
      <c r="Z58" s="91">
        <f>SUM(Z10:Z57)</f>
        <v>31</v>
      </c>
      <c r="AA58" s="92" t="s">
        <v>24</v>
      </c>
      <c r="AB58" s="91">
        <f>SUM(AB10:AB57)</f>
        <v>7</v>
      </c>
      <c r="AC58" s="91">
        <f>SUM(AC10:AC57)</f>
        <v>98</v>
      </c>
      <c r="AD58" s="91">
        <f>SUM(AD10:AD57)</f>
        <v>13</v>
      </c>
      <c r="AE58" s="91">
        <f>SUM(AE10:AE57)</f>
        <v>182</v>
      </c>
      <c r="AF58" s="91">
        <f>SUM(AF10:AF57)</f>
        <v>27</v>
      </c>
      <c r="AG58" s="92" t="s">
        <v>24</v>
      </c>
      <c r="AH58" s="91">
        <f>SUM(AH10:AH57)</f>
        <v>6</v>
      </c>
      <c r="AI58" s="91">
        <f>SUM(AI10:AI57)</f>
        <v>84</v>
      </c>
      <c r="AJ58" s="91">
        <f>SUM(AJ10:AJ57)</f>
        <v>22.3</v>
      </c>
      <c r="AK58" s="91">
        <f>SUM(AK10:AK57)</f>
        <v>312.20000000000005</v>
      </c>
      <c r="AL58" s="91">
        <f>SUM(AL10:AL57)</f>
        <v>28</v>
      </c>
      <c r="AM58" s="92" t="s">
        <v>24</v>
      </c>
      <c r="AN58" s="91">
        <f t="shared" ref="AN58:AS58" si="86">SUM(AN10:AN57)</f>
        <v>63</v>
      </c>
      <c r="AO58" s="91">
        <f t="shared" si="86"/>
        <v>882</v>
      </c>
      <c r="AP58" s="91">
        <f t="shared" si="86"/>
        <v>86.3</v>
      </c>
      <c r="AQ58" s="91">
        <f t="shared" si="86"/>
        <v>1236.2</v>
      </c>
      <c r="AR58" s="91">
        <f t="shared" si="86"/>
        <v>180</v>
      </c>
      <c r="AS58" s="93">
        <f t="shared" si="86"/>
        <v>151.30000000000001</v>
      </c>
      <c r="AT58" s="317"/>
      <c r="AU58" s="317"/>
    </row>
    <row r="59" spans="1:47" ht="15.75" customHeight="1">
      <c r="A59" s="199"/>
      <c r="B59" s="10"/>
      <c r="C59" s="11" t="s">
        <v>25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56"/>
      <c r="AO59" s="57"/>
      <c r="AP59" s="57"/>
      <c r="AQ59" s="57"/>
      <c r="AR59" s="57"/>
      <c r="AS59" s="58"/>
      <c r="AT59" s="317"/>
      <c r="AU59" s="317"/>
    </row>
    <row r="60" spans="1:47" ht="15.75" customHeight="1">
      <c r="A60" s="200" t="s">
        <v>158</v>
      </c>
      <c r="B60" s="125" t="s">
        <v>44</v>
      </c>
      <c r="C60" s="176" t="s">
        <v>159</v>
      </c>
      <c r="D60" s="44"/>
      <c r="E60" s="4"/>
      <c r="F60" s="44"/>
      <c r="G60" s="4"/>
      <c r="H60" s="44" t="s">
        <v>24</v>
      </c>
      <c r="I60" s="46"/>
      <c r="J60" s="45"/>
      <c r="K60" s="4"/>
      <c r="L60" s="44"/>
      <c r="M60" s="4"/>
      <c r="N60" s="44" t="s">
        <v>24</v>
      </c>
      <c r="O60" s="47"/>
      <c r="P60" s="44"/>
      <c r="Q60" s="4"/>
      <c r="R60" s="44"/>
      <c r="S60" s="4"/>
      <c r="T60" s="44" t="s">
        <v>24</v>
      </c>
      <c r="U60" s="47" t="s">
        <v>162</v>
      </c>
      <c r="V60" s="45"/>
      <c r="W60" s="4"/>
      <c r="X60" s="44"/>
      <c r="Y60" s="4"/>
      <c r="Z60" s="44" t="s">
        <v>24</v>
      </c>
      <c r="AA60" s="47"/>
      <c r="AB60" s="44"/>
      <c r="AC60" s="4"/>
      <c r="AD60" s="44"/>
      <c r="AE60" s="4"/>
      <c r="AF60" s="44" t="s">
        <v>24</v>
      </c>
      <c r="AG60" s="46"/>
      <c r="AH60" s="45"/>
      <c r="AI60" s="4"/>
      <c r="AJ60" s="44"/>
      <c r="AK60" s="4"/>
      <c r="AL60" s="44"/>
      <c r="AM60" s="47"/>
      <c r="AN60" s="5"/>
      <c r="AO60" s="4"/>
      <c r="AP60" s="6"/>
      <c r="AQ60" s="4"/>
      <c r="AR60" s="48"/>
      <c r="AS60" s="7"/>
      <c r="AT60" s="263" t="s">
        <v>75</v>
      </c>
      <c r="AU60" s="253" t="s">
        <v>140</v>
      </c>
    </row>
    <row r="61" spans="1:47" ht="15.75" customHeight="1">
      <c r="A61" s="226" t="s">
        <v>308</v>
      </c>
      <c r="B61" s="227"/>
      <c r="C61" s="228" t="s">
        <v>310</v>
      </c>
      <c r="D61" s="229"/>
      <c r="E61" s="4"/>
      <c r="F61" s="229"/>
      <c r="G61" s="4"/>
      <c r="H61" s="229"/>
      <c r="I61" s="229"/>
      <c r="J61" s="229"/>
      <c r="K61" s="4"/>
      <c r="L61" s="229"/>
      <c r="M61" s="4"/>
      <c r="N61" s="229" t="s">
        <v>24</v>
      </c>
      <c r="O61" s="229"/>
      <c r="P61" s="229"/>
      <c r="Q61" s="4"/>
      <c r="R61" s="229"/>
      <c r="S61" s="4"/>
      <c r="T61" s="229"/>
      <c r="U61" s="229"/>
      <c r="V61" s="229"/>
      <c r="W61" s="4"/>
      <c r="X61" s="229"/>
      <c r="Y61" s="4"/>
      <c r="Z61" s="229"/>
      <c r="AA61" s="229"/>
      <c r="AB61" s="229"/>
      <c r="AC61" s="4"/>
      <c r="AD61" s="229"/>
      <c r="AE61" s="4"/>
      <c r="AF61" s="229"/>
      <c r="AG61" s="46"/>
      <c r="AH61" s="45"/>
      <c r="AI61" s="4"/>
      <c r="AJ61" s="44"/>
      <c r="AK61" s="4"/>
      <c r="AL61" s="44"/>
      <c r="AM61" s="47"/>
      <c r="AN61" s="5"/>
      <c r="AO61" s="4"/>
      <c r="AP61" s="4"/>
      <c r="AQ61" s="4"/>
      <c r="AR61" s="48"/>
      <c r="AS61" s="233"/>
      <c r="AT61" s="263" t="s">
        <v>93</v>
      </c>
      <c r="AU61" s="256" t="s">
        <v>309</v>
      </c>
    </row>
    <row r="62" spans="1:47" ht="15.75" customHeight="1" thickBot="1">
      <c r="A62" s="201" t="s">
        <v>160</v>
      </c>
      <c r="B62" s="126" t="s">
        <v>44</v>
      </c>
      <c r="C62" s="230" t="s">
        <v>161</v>
      </c>
      <c r="D62" s="231"/>
      <c r="E62" s="232"/>
      <c r="F62" s="231"/>
      <c r="G62" s="232"/>
      <c r="H62" s="231" t="s">
        <v>24</v>
      </c>
      <c r="I62" s="231"/>
      <c r="J62" s="231"/>
      <c r="K62" s="232"/>
      <c r="L62" s="231"/>
      <c r="M62" s="232"/>
      <c r="N62" s="231" t="s">
        <v>24</v>
      </c>
      <c r="O62" s="231"/>
      <c r="P62" s="231"/>
      <c r="Q62" s="232"/>
      <c r="R62" s="231"/>
      <c r="S62" s="232"/>
      <c r="T62" s="231" t="s">
        <v>24</v>
      </c>
      <c r="U62" s="231"/>
      <c r="V62" s="231"/>
      <c r="W62" s="232"/>
      <c r="X62" s="231"/>
      <c r="Y62" s="232"/>
      <c r="Z62" s="231" t="s">
        <v>24</v>
      </c>
      <c r="AA62" s="231"/>
      <c r="AB62" s="231"/>
      <c r="AC62" s="232"/>
      <c r="AD62" s="231"/>
      <c r="AE62" s="232"/>
      <c r="AF62" s="231" t="s">
        <v>24</v>
      </c>
      <c r="AG62" s="46"/>
      <c r="AH62" s="45"/>
      <c r="AI62" s="4"/>
      <c r="AJ62" s="44"/>
      <c r="AK62" s="4"/>
      <c r="AL62" s="44" t="s">
        <v>24</v>
      </c>
      <c r="AM62" s="47" t="s">
        <v>163</v>
      </c>
      <c r="AN62" s="234"/>
      <c r="AO62" s="232"/>
      <c r="AP62" s="232"/>
      <c r="AQ62" s="232"/>
      <c r="AR62" s="235"/>
      <c r="AS62" s="236"/>
      <c r="AT62" s="263" t="s">
        <v>75</v>
      </c>
      <c r="AU62" s="253" t="s">
        <v>140</v>
      </c>
    </row>
    <row r="63" spans="1:47" s="21" customFormat="1" ht="22" customHeight="1" thickBot="1">
      <c r="A63" s="15"/>
      <c r="B63" s="16"/>
      <c r="C63" s="17" t="s">
        <v>26</v>
      </c>
      <c r="D63" s="18">
        <f>SUM(D60:D60)</f>
        <v>0</v>
      </c>
      <c r="E63" s="18">
        <f>SUM(E60:E60)</f>
        <v>0</v>
      </c>
      <c r="F63" s="18">
        <f>SUM(F60:F60)</f>
        <v>0</v>
      </c>
      <c r="G63" s="18">
        <f>SUM(G60:G60)</f>
        <v>0</v>
      </c>
      <c r="H63" s="85" t="s">
        <v>24</v>
      </c>
      <c r="I63" s="86" t="s">
        <v>24</v>
      </c>
      <c r="J63" s="59">
        <f>SUM(J60:J60)</f>
        <v>0</v>
      </c>
      <c r="K63" s="18">
        <f>SUM(K60:K60)</f>
        <v>0</v>
      </c>
      <c r="L63" s="18">
        <f>SUM(L60:L60)</f>
        <v>0</v>
      </c>
      <c r="M63" s="18">
        <f>SUM(M60:M60)</f>
        <v>0</v>
      </c>
      <c r="N63" s="85" t="s">
        <v>24</v>
      </c>
      <c r="O63" s="86" t="s">
        <v>24</v>
      </c>
      <c r="P63" s="59">
        <f>SUM(P60:P60)</f>
        <v>0</v>
      </c>
      <c r="Q63" s="18">
        <f>SUM(Q60:Q60)</f>
        <v>0</v>
      </c>
      <c r="R63" s="18">
        <f>SUM(R60:R60)</f>
        <v>0</v>
      </c>
      <c r="S63" s="18">
        <f>SUM(S60:S60)</f>
        <v>0</v>
      </c>
      <c r="T63" s="85" t="s">
        <v>24</v>
      </c>
      <c r="U63" s="86" t="s">
        <v>24</v>
      </c>
      <c r="V63" s="59">
        <f>SUM(V60:V60)</f>
        <v>0</v>
      </c>
      <c r="W63" s="18">
        <f>SUM(W60:W60)</f>
        <v>0</v>
      </c>
      <c r="X63" s="18">
        <f>SUM(X60:X60)</f>
        <v>0</v>
      </c>
      <c r="Y63" s="18">
        <f>SUM(Y60:Y60)</f>
        <v>0</v>
      </c>
      <c r="Z63" s="85" t="s">
        <v>24</v>
      </c>
      <c r="AA63" s="86" t="s">
        <v>24</v>
      </c>
      <c r="AB63" s="18">
        <f>SUM(AB60:AB60)</f>
        <v>0</v>
      </c>
      <c r="AC63" s="18">
        <f>SUM(AC60:AC60)</f>
        <v>0</v>
      </c>
      <c r="AD63" s="18">
        <f>SUM(AD60:AD60)</f>
        <v>0</v>
      </c>
      <c r="AE63" s="18">
        <f>SUM(AE60:AE60)</f>
        <v>0</v>
      </c>
      <c r="AF63" s="85" t="s">
        <v>24</v>
      </c>
      <c r="AG63" s="86" t="s">
        <v>24</v>
      </c>
      <c r="AH63" s="18">
        <f>SUM(AH60:AH60)</f>
        <v>0</v>
      </c>
      <c r="AI63" s="18">
        <f>SUM(AI60:AI60)</f>
        <v>0</v>
      </c>
      <c r="AJ63" s="18">
        <f>SUM(AJ60:AJ60)</f>
        <v>0</v>
      </c>
      <c r="AK63" s="18">
        <f>SUM(AK60:AK60)</f>
        <v>0</v>
      </c>
      <c r="AL63" s="85" t="s">
        <v>24</v>
      </c>
      <c r="AM63" s="86" t="s">
        <v>24</v>
      </c>
      <c r="AN63" s="61">
        <f>SUM(AN60:AN60)</f>
        <v>0</v>
      </c>
      <c r="AO63" s="18">
        <f>SUM(AO60:AO60)</f>
        <v>0</v>
      </c>
      <c r="AP63" s="18">
        <f>SUM(AP60:AP60)</f>
        <v>0</v>
      </c>
      <c r="AQ63" s="18">
        <f>SUM(AQ60:AQ60)</f>
        <v>0</v>
      </c>
      <c r="AR63" s="60" t="s">
        <v>24</v>
      </c>
      <c r="AS63" s="76">
        <f>SUM(AS60:AS60)</f>
        <v>0</v>
      </c>
      <c r="AT63" s="317"/>
      <c r="AU63" s="317"/>
    </row>
    <row r="64" spans="1:47" ht="15.75" customHeight="1">
      <c r="A64" s="9"/>
      <c r="B64" s="10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56"/>
      <c r="AO64" s="57"/>
      <c r="AP64" s="57"/>
      <c r="AQ64" s="57"/>
      <c r="AR64" s="57"/>
      <c r="AS64" s="58"/>
      <c r="AT64" s="317"/>
      <c r="AU64" s="317"/>
    </row>
    <row r="65" spans="1:47" ht="15.75" customHeight="1" thickBot="1">
      <c r="A65" s="74"/>
      <c r="B65" s="43"/>
      <c r="C65" s="75"/>
      <c r="D65" s="44"/>
      <c r="E65" s="4" t="str">
        <f>IF(D65*14=0,"",D65*14)</f>
        <v/>
      </c>
      <c r="F65" s="44"/>
      <c r="G65" s="4" t="str">
        <f>IF(F65*14=0,"",F65*14)</f>
        <v/>
      </c>
      <c r="H65" s="44"/>
      <c r="I65" s="46"/>
      <c r="J65" s="45"/>
      <c r="K65" s="4" t="str">
        <f>IF(J65*14=0,"",J65*14)</f>
        <v/>
      </c>
      <c r="L65" s="44"/>
      <c r="M65" s="4" t="str">
        <f>IF(L65*14=0,"",L65*14)</f>
        <v/>
      </c>
      <c r="N65" s="44"/>
      <c r="O65" s="47"/>
      <c r="P65" s="44"/>
      <c r="Q65" s="4" t="str">
        <f>IF(P65*14=0,"",P65*14)</f>
        <v/>
      </c>
      <c r="R65" s="44"/>
      <c r="S65" s="4" t="str">
        <f>IF(R65*14=0,"",R65*14)</f>
        <v/>
      </c>
      <c r="T65" s="44"/>
      <c r="U65" s="46"/>
      <c r="V65" s="45"/>
      <c r="W65" s="4" t="str">
        <f>IF(V65*14=0,"",V65*14)</f>
        <v/>
      </c>
      <c r="X65" s="44"/>
      <c r="Y65" s="4"/>
      <c r="Z65" s="44"/>
      <c r="AA65" s="47"/>
      <c r="AB65" s="44"/>
      <c r="AC65" s="4" t="str">
        <f>IF(AB65*14=0,"",AB65*14)</f>
        <v/>
      </c>
      <c r="AD65" s="44"/>
      <c r="AE65" s="4" t="str">
        <f>IF(AD65*14=0,"",AD65*14)</f>
        <v/>
      </c>
      <c r="AF65" s="44"/>
      <c r="AG65" s="46"/>
      <c r="AH65" s="45"/>
      <c r="AI65" s="4" t="str">
        <f>IF(AH65*14=0,"",AH65*14)</f>
        <v/>
      </c>
      <c r="AJ65" s="44"/>
      <c r="AK65" s="4" t="str">
        <f>IF(AJ65*14=0,"",AJ65*14)</f>
        <v/>
      </c>
      <c r="AL65" s="44"/>
      <c r="AM65" s="47"/>
      <c r="AN65" s="5" t="str">
        <f>IF(D65+J65+P65+V65+AB65+AH65=0,"",D65+J65+P65+V65+AB65+AH65)</f>
        <v/>
      </c>
      <c r="AO65" s="4" t="str">
        <f>IF((D65+J65+P65+V65+AB65+AH65)*14=0,"",(D65+J65+P65+V65+AB65+AH65)*14)</f>
        <v/>
      </c>
      <c r="AP65" s="6" t="str">
        <f t="shared" ref="AP65" si="87">IF(F65+L65+R65+X65+AD65+AJ65=0,"",F65+L65+R65+X65+AD65+AJ65)</f>
        <v/>
      </c>
      <c r="AQ65" s="4" t="str">
        <f t="shared" ref="AQ65" si="88">IF((L65+F65+R65+X65+AD65+AJ65)*14=0,"",(L65+F65+R65+X65+AD65+AJ65)*14)</f>
        <v/>
      </c>
      <c r="AR65" s="6" t="str">
        <f t="shared" ref="AR65" si="89">IF(N65+H65+T65+Z65+AF65+AL65=0,"",N65+H65+T65+Z65+AF65+AL65)</f>
        <v/>
      </c>
      <c r="AS65" s="7"/>
      <c r="AT65" s="317"/>
      <c r="AU65" s="317"/>
    </row>
    <row r="66" spans="1:47" s="21" customFormat="1" ht="22" customHeight="1" thickBot="1">
      <c r="A66" s="15"/>
      <c r="B66" s="16"/>
      <c r="C66" s="17"/>
      <c r="D66" s="18">
        <f>SUM(D65:D65)</f>
        <v>0</v>
      </c>
      <c r="E66" s="18">
        <f>SUM(E65:E65)</f>
        <v>0</v>
      </c>
      <c r="F66" s="18">
        <f>SUM(F65:F65)</f>
        <v>0</v>
      </c>
      <c r="G66" s="18">
        <f>SUM(G65:G65)</f>
        <v>0</v>
      </c>
      <c r="H66" s="18">
        <f>SUM(H65:H65)</f>
        <v>0</v>
      </c>
      <c r="I66" s="86" t="s">
        <v>24</v>
      </c>
      <c r="J66" s="59">
        <f>SUM(J65:J65)</f>
        <v>0</v>
      </c>
      <c r="K66" s="18">
        <f>SUM(K65:K65)</f>
        <v>0</v>
      </c>
      <c r="L66" s="18">
        <f>SUM(L65:L65)</f>
        <v>0</v>
      </c>
      <c r="M66" s="18">
        <f>SUM(M65:M65)</f>
        <v>0</v>
      </c>
      <c r="N66" s="18">
        <f>SUM(N65:N65)</f>
        <v>0</v>
      </c>
      <c r="O66" s="86" t="s">
        <v>24</v>
      </c>
      <c r="P66" s="18">
        <f>SUM(P65:P65)</f>
        <v>0</v>
      </c>
      <c r="Q66" s="18">
        <f>SUM(Q65:Q65)</f>
        <v>0</v>
      </c>
      <c r="R66" s="18">
        <f>SUM(R65:R65)</f>
        <v>0</v>
      </c>
      <c r="S66" s="18">
        <f>SUM(S65:S65)</f>
        <v>0</v>
      </c>
      <c r="T66" s="18">
        <f>SUM(T65:T65)</f>
        <v>0</v>
      </c>
      <c r="U66" s="86" t="s">
        <v>24</v>
      </c>
      <c r="V66" s="59">
        <f>SUM(V65:V65)</f>
        <v>0</v>
      </c>
      <c r="W66" s="18">
        <f>SUM(W65:W65)</f>
        <v>0</v>
      </c>
      <c r="X66" s="18">
        <f>SUM(X65:X65)</f>
        <v>0</v>
      </c>
      <c r="Y66" s="18">
        <f>SUM(Y65:Y65)</f>
        <v>0</v>
      </c>
      <c r="Z66" s="18">
        <f>SUM(Z65:Z65)</f>
        <v>0</v>
      </c>
      <c r="AA66" s="86" t="s">
        <v>24</v>
      </c>
      <c r="AB66" s="18">
        <f>SUM(AB65:AB65)</f>
        <v>0</v>
      </c>
      <c r="AC66" s="18">
        <f>SUM(AC65:AC65)</f>
        <v>0</v>
      </c>
      <c r="AD66" s="18">
        <f>SUM(AD65:AD65)</f>
        <v>0</v>
      </c>
      <c r="AE66" s="18">
        <f>SUM(AE65:AE65)</f>
        <v>0</v>
      </c>
      <c r="AF66" s="18">
        <f>SUM(AF65:AF65)</f>
        <v>0</v>
      </c>
      <c r="AG66" s="86" t="s">
        <v>24</v>
      </c>
      <c r="AH66" s="18">
        <f>SUM(AH65:AH65)</f>
        <v>0</v>
      </c>
      <c r="AI66" s="18">
        <f>SUM(AI65:AI65)</f>
        <v>0</v>
      </c>
      <c r="AJ66" s="18">
        <f>SUM(AJ65:AJ65)</f>
        <v>0</v>
      </c>
      <c r="AK66" s="18">
        <f>SUM(AK65:AK65)</f>
        <v>0</v>
      </c>
      <c r="AL66" s="18">
        <f>SUM(AL65:AL65)</f>
        <v>0</v>
      </c>
      <c r="AM66" s="86" t="s">
        <v>24</v>
      </c>
      <c r="AN66" s="61">
        <f t="shared" ref="AN66:AS66" si="90">SUM(AN65:AN65)</f>
        <v>0</v>
      </c>
      <c r="AO66" s="18">
        <f t="shared" si="90"/>
        <v>0</v>
      </c>
      <c r="AP66" s="18">
        <f t="shared" si="90"/>
        <v>0</v>
      </c>
      <c r="AQ66" s="18">
        <f t="shared" si="90"/>
        <v>0</v>
      </c>
      <c r="AR66" s="18">
        <f t="shared" si="90"/>
        <v>0</v>
      </c>
      <c r="AS66" s="76">
        <f t="shared" si="90"/>
        <v>0</v>
      </c>
      <c r="AT66" s="317"/>
      <c r="AU66" s="317"/>
    </row>
    <row r="67" spans="1:47" ht="22" customHeight="1" thickBot="1">
      <c r="A67" s="19"/>
      <c r="B67" s="20"/>
      <c r="C67" s="87" t="s">
        <v>27</v>
      </c>
      <c r="D67" s="88">
        <f>D58+D63+D66</f>
        <v>19</v>
      </c>
      <c r="E67" s="88">
        <f>E58+E63+E66</f>
        <v>266</v>
      </c>
      <c r="F67" s="88">
        <f>F58+F63+F66</f>
        <v>7</v>
      </c>
      <c r="G67" s="88">
        <f>G58+G63+G66</f>
        <v>98</v>
      </c>
      <c r="H67" s="88">
        <f>H58+H66</f>
        <v>33</v>
      </c>
      <c r="I67" s="89" t="s">
        <v>24</v>
      </c>
      <c r="J67" s="88">
        <f>J58+J63+J66</f>
        <v>10</v>
      </c>
      <c r="K67" s="88">
        <f>K58+K63+K66</f>
        <v>140</v>
      </c>
      <c r="L67" s="88">
        <f>L58+L63+L66</f>
        <v>16</v>
      </c>
      <c r="M67" s="88">
        <f>M58+M63+M66</f>
        <v>224</v>
      </c>
      <c r="N67" s="88">
        <f>N58+N66</f>
        <v>31</v>
      </c>
      <c r="O67" s="89" t="s">
        <v>24</v>
      </c>
      <c r="P67" s="88">
        <f>P58+P63+P66</f>
        <v>11</v>
      </c>
      <c r="Q67" s="88">
        <f>Q58+Q63+Q66</f>
        <v>154</v>
      </c>
      <c r="R67" s="88">
        <f>R58+R63+R66</f>
        <v>14</v>
      </c>
      <c r="S67" s="88">
        <f>S58+S63+S66</f>
        <v>196</v>
      </c>
      <c r="T67" s="88">
        <f>T58+T66</f>
        <v>30</v>
      </c>
      <c r="U67" s="89" t="s">
        <v>24</v>
      </c>
      <c r="V67" s="88">
        <f>V58+V63+V66</f>
        <v>10</v>
      </c>
      <c r="W67" s="88">
        <f>W58+W63+W66</f>
        <v>140</v>
      </c>
      <c r="X67" s="88">
        <f>X58+X63+X66</f>
        <v>16</v>
      </c>
      <c r="Y67" s="88">
        <f>Y58+Y63+Y66</f>
        <v>224</v>
      </c>
      <c r="Z67" s="88">
        <f>Z58+Z66</f>
        <v>31</v>
      </c>
      <c r="AA67" s="89" t="s">
        <v>24</v>
      </c>
      <c r="AB67" s="88">
        <f>AB58+AB63+AB66</f>
        <v>7</v>
      </c>
      <c r="AC67" s="88">
        <f>AC58+AC63+AC66</f>
        <v>98</v>
      </c>
      <c r="AD67" s="88">
        <f>AD58+AD63+AD66</f>
        <v>13</v>
      </c>
      <c r="AE67" s="88">
        <f>AE58+AE63+AE66</f>
        <v>182</v>
      </c>
      <c r="AF67" s="88">
        <f>AF58+AF66</f>
        <v>27</v>
      </c>
      <c r="AG67" s="89" t="s">
        <v>24</v>
      </c>
      <c r="AH67" s="88">
        <f>AH58+AH63+AH66</f>
        <v>6</v>
      </c>
      <c r="AI67" s="88">
        <f>AI58+AI63+AI66</f>
        <v>84</v>
      </c>
      <c r="AJ67" s="88">
        <f>AJ58+AJ63+AJ66</f>
        <v>22.3</v>
      </c>
      <c r="AK67" s="88">
        <f>AK58+AK63+AK66</f>
        <v>312.20000000000005</v>
      </c>
      <c r="AL67" s="88">
        <f>AL58+AL66</f>
        <v>28</v>
      </c>
      <c r="AM67" s="89" t="s">
        <v>24</v>
      </c>
      <c r="AN67" s="88">
        <f>AN58+AN63+AN66</f>
        <v>63</v>
      </c>
      <c r="AO67" s="88">
        <f>AO58+AO63+AO66</f>
        <v>882</v>
      </c>
      <c r="AP67" s="88">
        <f>AP58+AP63+AP66</f>
        <v>86.3</v>
      </c>
      <c r="AQ67" s="88">
        <f>AQ58+AQ63+AQ66</f>
        <v>1236.2</v>
      </c>
      <c r="AR67" s="88">
        <f>AR58+AR66</f>
        <v>180</v>
      </c>
      <c r="AS67" s="90">
        <f>AS58+AS63+AS66</f>
        <v>151.30000000000001</v>
      </c>
      <c r="AT67" s="317"/>
      <c r="AU67" s="317"/>
    </row>
    <row r="68" spans="1:47" ht="15.75" customHeight="1" thickBot="1">
      <c r="A68" s="275"/>
      <c r="B68" s="276"/>
      <c r="C68" s="276"/>
      <c r="D68" s="276"/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I68" s="276"/>
      <c r="AJ68" s="276"/>
      <c r="AK68" s="276"/>
      <c r="AL68" s="276"/>
      <c r="AM68" s="276"/>
      <c r="AN68" s="276"/>
      <c r="AO68" s="276"/>
      <c r="AP68" s="276"/>
      <c r="AQ68" s="276"/>
      <c r="AR68" s="276"/>
      <c r="AS68" s="277"/>
      <c r="AT68" s="317"/>
      <c r="AU68" s="317"/>
    </row>
    <row r="69" spans="1:47" ht="15.75" customHeight="1" thickBot="1">
      <c r="A69" s="82"/>
      <c r="B69" s="10"/>
      <c r="C69" s="81" t="s">
        <v>209</v>
      </c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297"/>
      <c r="Q69" s="297"/>
      <c r="R69" s="297"/>
      <c r="S69" s="297"/>
      <c r="T69" s="297"/>
      <c r="U69" s="297"/>
      <c r="V69" s="297"/>
      <c r="W69" s="297"/>
      <c r="X69" s="297"/>
      <c r="Y69" s="297"/>
      <c r="Z69" s="297"/>
      <c r="AA69" s="297"/>
      <c r="AB69" s="297"/>
      <c r="AC69" s="297"/>
      <c r="AD69" s="297"/>
      <c r="AE69" s="297"/>
      <c r="AF69" s="297"/>
      <c r="AG69" s="297"/>
      <c r="AH69" s="297"/>
      <c r="AI69" s="297"/>
      <c r="AJ69" s="297"/>
      <c r="AK69" s="297"/>
      <c r="AL69" s="297"/>
      <c r="AM69" s="297"/>
      <c r="AN69" s="129"/>
      <c r="AO69" s="130"/>
      <c r="AP69" s="130"/>
      <c r="AQ69" s="130"/>
      <c r="AR69" s="130"/>
      <c r="AS69" s="131"/>
      <c r="AT69" s="270"/>
      <c r="AU69" s="253"/>
    </row>
    <row r="70" spans="1:47" ht="15.75" customHeight="1">
      <c r="A70" s="145" t="s">
        <v>262</v>
      </c>
      <c r="B70" s="146" t="s">
        <v>154</v>
      </c>
      <c r="C70" s="242" t="s">
        <v>165</v>
      </c>
      <c r="D70" s="123"/>
      <c r="E70" s="147" t="str">
        <f t="shared" ref="E70:E73" si="91">IF(D70*14=0,"",D70*14)</f>
        <v/>
      </c>
      <c r="F70" s="123"/>
      <c r="G70" s="147" t="str">
        <f t="shared" ref="G70:G73" si="92">IF(F70*14=0,"",F70*14)</f>
        <v/>
      </c>
      <c r="H70" s="123"/>
      <c r="I70" s="116"/>
      <c r="J70" s="148"/>
      <c r="K70" s="147" t="str">
        <f t="shared" ref="K70:K92" si="93">IF(J70*14=0,"",J70*14)</f>
        <v/>
      </c>
      <c r="L70" s="123"/>
      <c r="M70" s="147" t="str">
        <f t="shared" ref="M70:M92" si="94">IF(L70*14=0,"",L70*14)</f>
        <v/>
      </c>
      <c r="N70" s="123"/>
      <c r="O70" s="111"/>
      <c r="P70" s="123"/>
      <c r="Q70" s="147" t="str">
        <f t="shared" ref="Q70:Q92" si="95">IF(P70*14=0,"",P70*14)</f>
        <v/>
      </c>
      <c r="R70" s="123"/>
      <c r="S70" s="147" t="str">
        <f t="shared" ref="S70:S92" si="96">IF(R70*14=0,"",R70*14)</f>
        <v/>
      </c>
      <c r="T70" s="123"/>
      <c r="U70" s="116"/>
      <c r="V70" s="148"/>
      <c r="W70" s="147" t="str">
        <f t="shared" ref="W70:W92" si="97">IF(V70*14=0,"",V70*14)</f>
        <v/>
      </c>
      <c r="X70" s="123"/>
      <c r="Y70" s="147" t="str">
        <f t="shared" ref="Y70:Y92" si="98">IF(X70*14=0,"",X70*14)</f>
        <v/>
      </c>
      <c r="Z70" s="123"/>
      <c r="AA70" s="111"/>
      <c r="AB70" s="123"/>
      <c r="AC70" s="147" t="str">
        <f t="shared" ref="AC70:AC92" si="99">IF(AB70*14=0,"",AB70*14)</f>
        <v/>
      </c>
      <c r="AD70" s="123"/>
      <c r="AE70" s="147" t="str">
        <f t="shared" ref="AE70:AE92" si="100">IF(AD70*14=0,"",AD70*14)</f>
        <v/>
      </c>
      <c r="AF70" s="123"/>
      <c r="AG70" s="116"/>
      <c r="AH70" s="148"/>
      <c r="AI70" s="147" t="str">
        <f t="shared" ref="AI70:AI92" si="101">IF(AH70*14=0,"",AH70*14)</f>
        <v/>
      </c>
      <c r="AJ70" s="123"/>
      <c r="AK70" s="147" t="str">
        <f t="shared" ref="AK70:AK92" si="102">IF(AJ70*14=0,"",AJ70*14)</f>
        <v/>
      </c>
      <c r="AL70" s="123"/>
      <c r="AM70" s="111"/>
      <c r="AN70" s="149"/>
      <c r="AO70" s="150" t="str">
        <f>IF(AN70*14=0,"",AN70*14)</f>
        <v/>
      </c>
      <c r="AP70" s="151">
        <v>4</v>
      </c>
      <c r="AQ70" s="151">
        <f t="shared" ref="AQ70:AQ93" si="103">IF(AP70*14=0,"",AP70*14)</f>
        <v>56</v>
      </c>
      <c r="AR70" s="152">
        <v>3</v>
      </c>
      <c r="AS70" s="152" t="s">
        <v>54</v>
      </c>
      <c r="AT70" s="263" t="s">
        <v>75</v>
      </c>
      <c r="AU70" s="253" t="s">
        <v>210</v>
      </c>
    </row>
    <row r="71" spans="1:47" ht="15.75" customHeight="1">
      <c r="A71" s="153" t="s">
        <v>263</v>
      </c>
      <c r="B71" s="146" t="s">
        <v>154</v>
      </c>
      <c r="C71" s="243" t="s">
        <v>167</v>
      </c>
      <c r="D71" s="123"/>
      <c r="E71" s="147" t="str">
        <f t="shared" si="91"/>
        <v/>
      </c>
      <c r="F71" s="123"/>
      <c r="G71" s="147" t="str">
        <f t="shared" si="92"/>
        <v/>
      </c>
      <c r="H71" s="123"/>
      <c r="I71" s="116"/>
      <c r="J71" s="148"/>
      <c r="K71" s="147" t="str">
        <f t="shared" si="93"/>
        <v/>
      </c>
      <c r="L71" s="123"/>
      <c r="M71" s="147" t="str">
        <f t="shared" si="94"/>
        <v/>
      </c>
      <c r="N71" s="123"/>
      <c r="O71" s="111"/>
      <c r="P71" s="123"/>
      <c r="Q71" s="147" t="str">
        <f t="shared" si="95"/>
        <v/>
      </c>
      <c r="R71" s="123"/>
      <c r="S71" s="147" t="str">
        <f t="shared" si="96"/>
        <v/>
      </c>
      <c r="T71" s="123"/>
      <c r="U71" s="116"/>
      <c r="V71" s="148"/>
      <c r="W71" s="147" t="str">
        <f t="shared" si="97"/>
        <v/>
      </c>
      <c r="X71" s="123"/>
      <c r="Y71" s="147" t="str">
        <f t="shared" si="98"/>
        <v/>
      </c>
      <c r="Z71" s="123"/>
      <c r="AA71" s="111"/>
      <c r="AB71" s="123"/>
      <c r="AC71" s="147" t="str">
        <f t="shared" si="99"/>
        <v/>
      </c>
      <c r="AD71" s="123"/>
      <c r="AE71" s="147" t="str">
        <f t="shared" si="100"/>
        <v/>
      </c>
      <c r="AF71" s="123"/>
      <c r="AG71" s="116"/>
      <c r="AH71" s="148"/>
      <c r="AI71" s="147" t="str">
        <f t="shared" si="101"/>
        <v/>
      </c>
      <c r="AJ71" s="123"/>
      <c r="AK71" s="147" t="str">
        <f t="shared" si="102"/>
        <v/>
      </c>
      <c r="AL71" s="123"/>
      <c r="AM71" s="111"/>
      <c r="AN71" s="154"/>
      <c r="AO71" s="150" t="str">
        <f t="shared" ref="AO71:AO93" si="104">IF(AN71*14=0,"",AN71*14)</f>
        <v/>
      </c>
      <c r="AP71" s="127">
        <v>4</v>
      </c>
      <c r="AQ71" s="151">
        <f t="shared" si="103"/>
        <v>56</v>
      </c>
      <c r="AR71" s="127">
        <v>3</v>
      </c>
      <c r="AS71" s="152" t="s">
        <v>54</v>
      </c>
      <c r="AT71" s="263" t="s">
        <v>75</v>
      </c>
      <c r="AU71" s="253" t="s">
        <v>210</v>
      </c>
    </row>
    <row r="72" spans="1:47" ht="15.75" customHeight="1">
      <c r="A72" s="153" t="s">
        <v>168</v>
      </c>
      <c r="B72" s="146" t="s">
        <v>154</v>
      </c>
      <c r="C72" s="243" t="s">
        <v>169</v>
      </c>
      <c r="D72" s="123"/>
      <c r="E72" s="147" t="str">
        <f t="shared" si="91"/>
        <v/>
      </c>
      <c r="F72" s="123"/>
      <c r="G72" s="147" t="str">
        <f t="shared" si="92"/>
        <v/>
      </c>
      <c r="H72" s="123"/>
      <c r="I72" s="116"/>
      <c r="J72" s="148"/>
      <c r="K72" s="147" t="str">
        <f t="shared" si="93"/>
        <v/>
      </c>
      <c r="L72" s="123"/>
      <c r="M72" s="147" t="str">
        <f t="shared" si="94"/>
        <v/>
      </c>
      <c r="N72" s="123"/>
      <c r="O72" s="111"/>
      <c r="P72" s="123"/>
      <c r="Q72" s="147" t="str">
        <f t="shared" si="95"/>
        <v/>
      </c>
      <c r="R72" s="123"/>
      <c r="S72" s="147" t="str">
        <f t="shared" si="96"/>
        <v/>
      </c>
      <c r="T72" s="123"/>
      <c r="U72" s="116"/>
      <c r="V72" s="148"/>
      <c r="W72" s="147" t="str">
        <f t="shared" si="97"/>
        <v/>
      </c>
      <c r="X72" s="123"/>
      <c r="Y72" s="147" t="str">
        <f t="shared" si="98"/>
        <v/>
      </c>
      <c r="Z72" s="123"/>
      <c r="AA72" s="111"/>
      <c r="AB72" s="123"/>
      <c r="AC72" s="147" t="str">
        <f t="shared" si="99"/>
        <v/>
      </c>
      <c r="AD72" s="123"/>
      <c r="AE72" s="147" t="str">
        <f t="shared" si="100"/>
        <v/>
      </c>
      <c r="AF72" s="123"/>
      <c r="AG72" s="116"/>
      <c r="AH72" s="148"/>
      <c r="AI72" s="147" t="str">
        <f t="shared" si="101"/>
        <v/>
      </c>
      <c r="AJ72" s="123"/>
      <c r="AK72" s="147" t="str">
        <f t="shared" si="102"/>
        <v/>
      </c>
      <c r="AL72" s="123"/>
      <c r="AM72" s="111"/>
      <c r="AN72" s="154"/>
      <c r="AO72" s="150" t="str">
        <f t="shared" si="104"/>
        <v/>
      </c>
      <c r="AP72" s="127">
        <v>2</v>
      </c>
      <c r="AQ72" s="151">
        <f t="shared" si="103"/>
        <v>28</v>
      </c>
      <c r="AR72" s="127">
        <v>3</v>
      </c>
      <c r="AS72" s="152" t="s">
        <v>54</v>
      </c>
      <c r="AT72" s="263" t="s">
        <v>75</v>
      </c>
      <c r="AU72" s="253" t="s">
        <v>210</v>
      </c>
    </row>
    <row r="73" spans="1:47" ht="15.75" customHeight="1">
      <c r="A73" s="145" t="s">
        <v>170</v>
      </c>
      <c r="B73" s="146" t="s">
        <v>154</v>
      </c>
      <c r="C73" s="243" t="s">
        <v>171</v>
      </c>
      <c r="D73" s="123"/>
      <c r="E73" s="147" t="str">
        <f t="shared" si="91"/>
        <v/>
      </c>
      <c r="F73" s="123"/>
      <c r="G73" s="147" t="str">
        <f t="shared" si="92"/>
        <v/>
      </c>
      <c r="H73" s="123"/>
      <c r="I73" s="116"/>
      <c r="J73" s="148"/>
      <c r="K73" s="147" t="str">
        <f t="shared" si="93"/>
        <v/>
      </c>
      <c r="L73" s="123"/>
      <c r="M73" s="147" t="str">
        <f t="shared" si="94"/>
        <v/>
      </c>
      <c r="N73" s="123"/>
      <c r="O73" s="111"/>
      <c r="P73" s="123"/>
      <c r="Q73" s="147" t="str">
        <f t="shared" si="95"/>
        <v/>
      </c>
      <c r="R73" s="123"/>
      <c r="S73" s="147" t="str">
        <f t="shared" si="96"/>
        <v/>
      </c>
      <c r="T73" s="123"/>
      <c r="U73" s="116"/>
      <c r="V73" s="148"/>
      <c r="W73" s="147" t="str">
        <f t="shared" si="97"/>
        <v/>
      </c>
      <c r="X73" s="123"/>
      <c r="Y73" s="147" t="str">
        <f t="shared" si="98"/>
        <v/>
      </c>
      <c r="Z73" s="123"/>
      <c r="AA73" s="111"/>
      <c r="AB73" s="123"/>
      <c r="AC73" s="147" t="str">
        <f t="shared" si="99"/>
        <v/>
      </c>
      <c r="AD73" s="123"/>
      <c r="AE73" s="147" t="str">
        <f t="shared" si="100"/>
        <v/>
      </c>
      <c r="AF73" s="123"/>
      <c r="AG73" s="116"/>
      <c r="AH73" s="148"/>
      <c r="AI73" s="147" t="str">
        <f t="shared" si="101"/>
        <v/>
      </c>
      <c r="AJ73" s="123"/>
      <c r="AK73" s="147" t="str">
        <f t="shared" si="102"/>
        <v/>
      </c>
      <c r="AL73" s="123"/>
      <c r="AM73" s="111"/>
      <c r="AN73" s="206">
        <v>2</v>
      </c>
      <c r="AO73" s="151">
        <f t="shared" si="104"/>
        <v>28</v>
      </c>
      <c r="AP73" s="127">
        <v>2</v>
      </c>
      <c r="AQ73" s="151">
        <f t="shared" si="103"/>
        <v>28</v>
      </c>
      <c r="AR73" s="127">
        <v>6</v>
      </c>
      <c r="AS73" s="152" t="s">
        <v>54</v>
      </c>
      <c r="AT73" s="263" t="s">
        <v>75</v>
      </c>
      <c r="AU73" s="253" t="s">
        <v>140</v>
      </c>
    </row>
    <row r="74" spans="1:47" ht="15.75" customHeight="1">
      <c r="A74" s="153" t="s">
        <v>264</v>
      </c>
      <c r="B74" s="146" t="s">
        <v>154</v>
      </c>
      <c r="C74" s="243" t="s">
        <v>172</v>
      </c>
      <c r="D74" s="219"/>
      <c r="E74" s="147" t="str">
        <f t="shared" ref="E74:E76" si="105">IF(D74*14=0,"",D74*14)</f>
        <v/>
      </c>
      <c r="F74" s="123"/>
      <c r="G74" s="147" t="str">
        <f t="shared" ref="G74:G76" si="106">IF(F74*14=0,"",F74*14)</f>
        <v/>
      </c>
      <c r="H74" s="123"/>
      <c r="I74" s="116"/>
      <c r="J74" s="148"/>
      <c r="K74" s="147" t="str">
        <f t="shared" ref="K74:K76" si="107">IF(J74*14=0,"",J74*14)</f>
        <v/>
      </c>
      <c r="L74" s="123"/>
      <c r="M74" s="147" t="str">
        <f t="shared" ref="M74:M76" si="108">IF(L74*14=0,"",L74*14)</f>
        <v/>
      </c>
      <c r="N74" s="123"/>
      <c r="O74" s="111"/>
      <c r="P74" s="123"/>
      <c r="Q74" s="147" t="str">
        <f t="shared" ref="Q74:Q76" si="109">IF(P74*14=0,"",P74*14)</f>
        <v/>
      </c>
      <c r="R74" s="123"/>
      <c r="S74" s="147" t="str">
        <f t="shared" ref="S74:S76" si="110">IF(R74*14=0,"",R74*14)</f>
        <v/>
      </c>
      <c r="T74" s="123"/>
      <c r="U74" s="116"/>
      <c r="V74" s="148"/>
      <c r="W74" s="147" t="str">
        <f t="shared" ref="W74:W76" si="111">IF(V74*14=0,"",V74*14)</f>
        <v/>
      </c>
      <c r="X74" s="123"/>
      <c r="Y74" s="147" t="str">
        <f t="shared" ref="Y74:Y76" si="112">IF(X74*14=0,"",X74*14)</f>
        <v/>
      </c>
      <c r="Z74" s="123"/>
      <c r="AA74" s="111"/>
      <c r="AB74" s="123"/>
      <c r="AC74" s="147" t="str">
        <f t="shared" ref="AC74:AC76" si="113">IF(AB74*14=0,"",AB74*14)</f>
        <v/>
      </c>
      <c r="AD74" s="123"/>
      <c r="AE74" s="147" t="str">
        <f t="shared" ref="AE74:AE76" si="114">IF(AD74*14=0,"",AD74*14)</f>
        <v/>
      </c>
      <c r="AF74" s="123"/>
      <c r="AG74" s="116"/>
      <c r="AH74" s="148"/>
      <c r="AI74" s="147" t="str">
        <f t="shared" ref="AI74:AI76" si="115">IF(AH74*14=0,"",AH74*14)</f>
        <v/>
      </c>
      <c r="AJ74" s="123"/>
      <c r="AK74" s="147" t="str">
        <f t="shared" ref="AK74:AK76" si="116">IF(AJ74*14=0,"",AJ74*14)</f>
        <v/>
      </c>
      <c r="AL74" s="123"/>
      <c r="AM74" s="111"/>
      <c r="AN74" s="206">
        <v>2</v>
      </c>
      <c r="AO74" s="151">
        <f t="shared" si="104"/>
        <v>28</v>
      </c>
      <c r="AP74" s="127"/>
      <c r="AQ74" s="151" t="str">
        <f t="shared" si="103"/>
        <v/>
      </c>
      <c r="AR74" s="127">
        <v>4</v>
      </c>
      <c r="AS74" s="209" t="s">
        <v>44</v>
      </c>
      <c r="AT74" s="318" t="s">
        <v>235</v>
      </c>
      <c r="AU74" s="256" t="s">
        <v>334</v>
      </c>
    </row>
    <row r="75" spans="1:47" ht="15.75" customHeight="1">
      <c r="A75" s="155" t="s">
        <v>173</v>
      </c>
      <c r="B75" s="146" t="s">
        <v>154</v>
      </c>
      <c r="C75" s="243" t="s">
        <v>174</v>
      </c>
      <c r="D75" s="123"/>
      <c r="E75" s="147" t="str">
        <f t="shared" si="105"/>
        <v/>
      </c>
      <c r="F75" s="123"/>
      <c r="G75" s="147" t="str">
        <f t="shared" si="106"/>
        <v/>
      </c>
      <c r="H75" s="123"/>
      <c r="I75" s="116"/>
      <c r="J75" s="148"/>
      <c r="K75" s="147" t="str">
        <f t="shared" si="107"/>
        <v/>
      </c>
      <c r="L75" s="123"/>
      <c r="M75" s="147" t="str">
        <f t="shared" si="108"/>
        <v/>
      </c>
      <c r="N75" s="123"/>
      <c r="O75" s="111"/>
      <c r="P75" s="123"/>
      <c r="Q75" s="147" t="str">
        <f t="shared" si="109"/>
        <v/>
      </c>
      <c r="R75" s="123"/>
      <c r="S75" s="147" t="str">
        <f t="shared" si="110"/>
        <v/>
      </c>
      <c r="T75" s="123"/>
      <c r="U75" s="116"/>
      <c r="V75" s="148"/>
      <c r="W75" s="147" t="str">
        <f t="shared" si="111"/>
        <v/>
      </c>
      <c r="X75" s="123"/>
      <c r="Y75" s="147" t="str">
        <f t="shared" si="112"/>
        <v/>
      </c>
      <c r="Z75" s="123"/>
      <c r="AA75" s="111"/>
      <c r="AB75" s="123"/>
      <c r="AC75" s="147" t="str">
        <f t="shared" si="113"/>
        <v/>
      </c>
      <c r="AD75" s="123"/>
      <c r="AE75" s="147" t="str">
        <f t="shared" si="114"/>
        <v/>
      </c>
      <c r="AF75" s="123"/>
      <c r="AG75" s="116"/>
      <c r="AH75" s="148"/>
      <c r="AI75" s="147" t="str">
        <f t="shared" si="115"/>
        <v/>
      </c>
      <c r="AJ75" s="123"/>
      <c r="AK75" s="147" t="str">
        <f t="shared" si="116"/>
        <v/>
      </c>
      <c r="AL75" s="123"/>
      <c r="AM75" s="111"/>
      <c r="AN75" s="154"/>
      <c r="AO75" s="150" t="str">
        <f t="shared" si="104"/>
        <v/>
      </c>
      <c r="AP75" s="127">
        <v>4</v>
      </c>
      <c r="AQ75" s="151">
        <f t="shared" si="103"/>
        <v>56</v>
      </c>
      <c r="AR75" s="127">
        <v>2</v>
      </c>
      <c r="AS75" s="209" t="s">
        <v>54</v>
      </c>
      <c r="AT75" s="270" t="s">
        <v>212</v>
      </c>
      <c r="AU75" s="256" t="s">
        <v>265</v>
      </c>
    </row>
    <row r="76" spans="1:47" ht="15.75" customHeight="1">
      <c r="A76" s="156" t="s">
        <v>175</v>
      </c>
      <c r="B76" s="146" t="s">
        <v>154</v>
      </c>
      <c r="C76" s="243" t="s">
        <v>176</v>
      </c>
      <c r="D76" s="123"/>
      <c r="E76" s="147" t="str">
        <f t="shared" si="105"/>
        <v/>
      </c>
      <c r="F76" s="123"/>
      <c r="G76" s="147" t="str">
        <f t="shared" si="106"/>
        <v/>
      </c>
      <c r="H76" s="123"/>
      <c r="I76" s="116"/>
      <c r="J76" s="148"/>
      <c r="K76" s="147" t="str">
        <f t="shared" si="107"/>
        <v/>
      </c>
      <c r="L76" s="123"/>
      <c r="M76" s="147" t="str">
        <f t="shared" si="108"/>
        <v/>
      </c>
      <c r="N76" s="123"/>
      <c r="O76" s="111"/>
      <c r="P76" s="123"/>
      <c r="Q76" s="147" t="str">
        <f t="shared" si="109"/>
        <v/>
      </c>
      <c r="R76" s="123"/>
      <c r="S76" s="147" t="str">
        <f t="shared" si="110"/>
        <v/>
      </c>
      <c r="T76" s="123"/>
      <c r="U76" s="116"/>
      <c r="V76" s="148"/>
      <c r="W76" s="147" t="str">
        <f t="shared" si="111"/>
        <v/>
      </c>
      <c r="X76" s="123"/>
      <c r="Y76" s="147" t="str">
        <f t="shared" si="112"/>
        <v/>
      </c>
      <c r="Z76" s="123"/>
      <c r="AA76" s="111"/>
      <c r="AB76" s="123"/>
      <c r="AC76" s="147" t="str">
        <f t="shared" si="113"/>
        <v/>
      </c>
      <c r="AD76" s="123"/>
      <c r="AE76" s="147" t="str">
        <f t="shared" si="114"/>
        <v/>
      </c>
      <c r="AF76" s="123"/>
      <c r="AG76" s="116"/>
      <c r="AH76" s="148"/>
      <c r="AI76" s="147" t="str">
        <f t="shared" si="115"/>
        <v/>
      </c>
      <c r="AJ76" s="123"/>
      <c r="AK76" s="147" t="str">
        <f t="shared" si="116"/>
        <v/>
      </c>
      <c r="AL76" s="123"/>
      <c r="AM76" s="111"/>
      <c r="AN76" s="154"/>
      <c r="AO76" s="150" t="str">
        <f t="shared" si="104"/>
        <v/>
      </c>
      <c r="AP76" s="127">
        <v>4</v>
      </c>
      <c r="AQ76" s="151">
        <f t="shared" si="103"/>
        <v>56</v>
      </c>
      <c r="AR76" s="127">
        <v>2</v>
      </c>
      <c r="AS76" s="210" t="s">
        <v>54</v>
      </c>
      <c r="AT76" s="270" t="s">
        <v>212</v>
      </c>
      <c r="AU76" s="256" t="s">
        <v>265</v>
      </c>
    </row>
    <row r="77" spans="1:47" ht="15.75" customHeight="1">
      <c r="A77" s="133" t="s">
        <v>177</v>
      </c>
      <c r="B77" s="157" t="s">
        <v>154</v>
      </c>
      <c r="C77" s="244" t="s">
        <v>178</v>
      </c>
      <c r="D77" s="123"/>
      <c r="E77" s="147"/>
      <c r="F77" s="123"/>
      <c r="G77" s="147"/>
      <c r="H77" s="123"/>
      <c r="I77" s="116"/>
      <c r="J77" s="148"/>
      <c r="K77" s="147"/>
      <c r="L77" s="123"/>
      <c r="M77" s="147"/>
      <c r="N77" s="123"/>
      <c r="O77" s="111"/>
      <c r="P77" s="123"/>
      <c r="Q77" s="147"/>
      <c r="R77" s="123"/>
      <c r="S77" s="147"/>
      <c r="T77" s="123"/>
      <c r="U77" s="116"/>
      <c r="V77" s="148"/>
      <c r="W77" s="147"/>
      <c r="X77" s="123"/>
      <c r="Y77" s="147"/>
      <c r="Z77" s="123"/>
      <c r="AA77" s="111"/>
      <c r="AB77" s="123"/>
      <c r="AC77" s="147"/>
      <c r="AD77" s="123"/>
      <c r="AE77" s="147"/>
      <c r="AF77" s="123"/>
      <c r="AG77" s="116"/>
      <c r="AH77" s="148"/>
      <c r="AI77" s="147"/>
      <c r="AJ77" s="123"/>
      <c r="AK77" s="147"/>
      <c r="AL77" s="123"/>
      <c r="AM77" s="111"/>
      <c r="AN77" s="154"/>
      <c r="AO77" s="150" t="str">
        <f t="shared" si="104"/>
        <v/>
      </c>
      <c r="AP77" s="127">
        <v>4</v>
      </c>
      <c r="AQ77" s="151">
        <f t="shared" si="103"/>
        <v>56</v>
      </c>
      <c r="AR77" s="127">
        <v>2</v>
      </c>
      <c r="AS77" s="210" t="s">
        <v>54</v>
      </c>
      <c r="AT77" s="270" t="s">
        <v>212</v>
      </c>
      <c r="AU77" s="256" t="s">
        <v>265</v>
      </c>
    </row>
    <row r="78" spans="1:47" ht="15.75" customHeight="1">
      <c r="A78" s="133" t="s">
        <v>179</v>
      </c>
      <c r="B78" s="157" t="s">
        <v>154</v>
      </c>
      <c r="C78" s="237" t="s">
        <v>180</v>
      </c>
      <c r="D78" s="123"/>
      <c r="E78" s="147"/>
      <c r="F78" s="123"/>
      <c r="G78" s="147"/>
      <c r="H78" s="123"/>
      <c r="I78" s="116"/>
      <c r="J78" s="148"/>
      <c r="K78" s="147"/>
      <c r="L78" s="123"/>
      <c r="M78" s="147"/>
      <c r="N78" s="123"/>
      <c r="O78" s="111"/>
      <c r="P78" s="123"/>
      <c r="Q78" s="147"/>
      <c r="R78" s="123"/>
      <c r="S78" s="147"/>
      <c r="T78" s="123"/>
      <c r="U78" s="116"/>
      <c r="V78" s="148"/>
      <c r="W78" s="147"/>
      <c r="X78" s="123"/>
      <c r="Y78" s="147"/>
      <c r="Z78" s="123"/>
      <c r="AA78" s="111"/>
      <c r="AB78" s="123"/>
      <c r="AC78" s="147"/>
      <c r="AD78" s="123"/>
      <c r="AE78" s="147"/>
      <c r="AF78" s="123"/>
      <c r="AG78" s="116"/>
      <c r="AH78" s="148"/>
      <c r="AI78" s="147"/>
      <c r="AJ78" s="123"/>
      <c r="AK78" s="147"/>
      <c r="AL78" s="123"/>
      <c r="AM78" s="111"/>
      <c r="AN78" s="154"/>
      <c r="AO78" s="150" t="str">
        <f t="shared" si="104"/>
        <v/>
      </c>
      <c r="AP78" s="127">
        <v>4</v>
      </c>
      <c r="AQ78" s="151">
        <f t="shared" si="103"/>
        <v>56</v>
      </c>
      <c r="AR78" s="127">
        <v>2</v>
      </c>
      <c r="AS78" s="210" t="s">
        <v>54</v>
      </c>
      <c r="AT78" s="270" t="s">
        <v>212</v>
      </c>
      <c r="AU78" s="256" t="s">
        <v>265</v>
      </c>
    </row>
    <row r="79" spans="1:47" ht="15.75" customHeight="1">
      <c r="A79" s="133" t="s">
        <v>317</v>
      </c>
      <c r="B79" s="157" t="s">
        <v>154</v>
      </c>
      <c r="C79" s="272" t="s">
        <v>318</v>
      </c>
      <c r="D79" s="123"/>
      <c r="E79" s="147"/>
      <c r="F79" s="123"/>
      <c r="G79" s="147"/>
      <c r="H79" s="123"/>
      <c r="I79" s="116"/>
      <c r="J79" s="148"/>
      <c r="K79" s="147"/>
      <c r="L79" s="123"/>
      <c r="M79" s="147"/>
      <c r="N79" s="123"/>
      <c r="O79" s="111"/>
      <c r="P79" s="123"/>
      <c r="Q79" s="147"/>
      <c r="R79" s="123"/>
      <c r="S79" s="147"/>
      <c r="T79" s="123"/>
      <c r="U79" s="116"/>
      <c r="V79" s="148"/>
      <c r="W79" s="147"/>
      <c r="X79" s="123"/>
      <c r="Y79" s="147"/>
      <c r="Z79" s="123"/>
      <c r="AA79" s="111"/>
      <c r="AB79" s="123"/>
      <c r="AC79" s="147"/>
      <c r="AD79" s="123"/>
      <c r="AE79" s="147"/>
      <c r="AF79" s="123"/>
      <c r="AG79" s="116"/>
      <c r="AH79" s="148"/>
      <c r="AI79" s="147"/>
      <c r="AJ79" s="123"/>
      <c r="AK79" s="147"/>
      <c r="AL79" s="123"/>
      <c r="AM79" s="111"/>
      <c r="AN79" s="154"/>
      <c r="AO79" s="150"/>
      <c r="AP79" s="127">
        <v>4</v>
      </c>
      <c r="AQ79" s="151">
        <f t="shared" si="103"/>
        <v>56</v>
      </c>
      <c r="AR79" s="127">
        <v>2</v>
      </c>
      <c r="AS79" s="210" t="s">
        <v>54</v>
      </c>
      <c r="AT79" s="319" t="s">
        <v>212</v>
      </c>
      <c r="AU79" s="256" t="s">
        <v>265</v>
      </c>
    </row>
    <row r="80" spans="1:47" ht="15.75" customHeight="1">
      <c r="A80" s="133" t="s">
        <v>181</v>
      </c>
      <c r="B80" s="157" t="s">
        <v>154</v>
      </c>
      <c r="C80" s="237" t="s">
        <v>182</v>
      </c>
      <c r="D80" s="123"/>
      <c r="E80" s="147"/>
      <c r="F80" s="123"/>
      <c r="G80" s="147"/>
      <c r="H80" s="123"/>
      <c r="I80" s="116"/>
      <c r="J80" s="148"/>
      <c r="K80" s="147"/>
      <c r="L80" s="123"/>
      <c r="M80" s="147"/>
      <c r="N80" s="123"/>
      <c r="O80" s="111"/>
      <c r="P80" s="123"/>
      <c r="Q80" s="147"/>
      <c r="R80" s="123"/>
      <c r="S80" s="147"/>
      <c r="T80" s="123"/>
      <c r="U80" s="116"/>
      <c r="V80" s="148"/>
      <c r="W80" s="147"/>
      <c r="X80" s="123"/>
      <c r="Y80" s="147"/>
      <c r="Z80" s="123"/>
      <c r="AA80" s="111"/>
      <c r="AB80" s="123"/>
      <c r="AC80" s="147"/>
      <c r="AD80" s="123"/>
      <c r="AE80" s="147"/>
      <c r="AF80" s="123"/>
      <c r="AG80" s="116"/>
      <c r="AH80" s="148"/>
      <c r="AI80" s="147"/>
      <c r="AJ80" s="123"/>
      <c r="AK80" s="147"/>
      <c r="AL80" s="123"/>
      <c r="AM80" s="111"/>
      <c r="AN80" s="154"/>
      <c r="AO80" s="150" t="str">
        <f t="shared" si="104"/>
        <v/>
      </c>
      <c r="AP80" s="127">
        <v>4</v>
      </c>
      <c r="AQ80" s="151">
        <f t="shared" si="103"/>
        <v>56</v>
      </c>
      <c r="AR80" s="127">
        <v>2</v>
      </c>
      <c r="AS80" s="210" t="s">
        <v>54</v>
      </c>
      <c r="AT80" s="270" t="s">
        <v>212</v>
      </c>
      <c r="AU80" s="253" t="s">
        <v>211</v>
      </c>
    </row>
    <row r="81" spans="1:47" ht="15.75" customHeight="1">
      <c r="A81" s="133" t="s">
        <v>183</v>
      </c>
      <c r="B81" s="157" t="s">
        <v>154</v>
      </c>
      <c r="C81" s="237" t="s">
        <v>184</v>
      </c>
      <c r="D81" s="123"/>
      <c r="E81" s="147"/>
      <c r="F81" s="123"/>
      <c r="G81" s="147"/>
      <c r="H81" s="123"/>
      <c r="I81" s="116"/>
      <c r="J81" s="148"/>
      <c r="K81" s="147"/>
      <c r="L81" s="123"/>
      <c r="M81" s="147"/>
      <c r="N81" s="123"/>
      <c r="O81" s="111"/>
      <c r="P81" s="123"/>
      <c r="Q81" s="147"/>
      <c r="R81" s="123"/>
      <c r="S81" s="147"/>
      <c r="T81" s="123"/>
      <c r="U81" s="116"/>
      <c r="V81" s="148"/>
      <c r="W81" s="147"/>
      <c r="X81" s="123"/>
      <c r="Y81" s="147"/>
      <c r="Z81" s="123"/>
      <c r="AA81" s="111"/>
      <c r="AB81" s="123"/>
      <c r="AC81" s="147"/>
      <c r="AD81" s="123"/>
      <c r="AE81" s="147"/>
      <c r="AF81" s="123"/>
      <c r="AG81" s="116"/>
      <c r="AH81" s="148"/>
      <c r="AI81" s="147"/>
      <c r="AJ81" s="123"/>
      <c r="AK81" s="147"/>
      <c r="AL81" s="123"/>
      <c r="AM81" s="111"/>
      <c r="AN81" s="154"/>
      <c r="AO81" s="150" t="str">
        <f t="shared" si="104"/>
        <v/>
      </c>
      <c r="AP81" s="127">
        <v>4</v>
      </c>
      <c r="AQ81" s="151">
        <f t="shared" si="103"/>
        <v>56</v>
      </c>
      <c r="AR81" s="127">
        <v>2</v>
      </c>
      <c r="AS81" s="210" t="s">
        <v>54</v>
      </c>
      <c r="AT81" s="270" t="s">
        <v>212</v>
      </c>
      <c r="AU81" s="253" t="s">
        <v>211</v>
      </c>
    </row>
    <row r="82" spans="1:47" ht="26.25" customHeight="1">
      <c r="A82" s="133" t="s">
        <v>185</v>
      </c>
      <c r="B82" s="157" t="s">
        <v>154</v>
      </c>
      <c r="C82" s="237" t="s">
        <v>186</v>
      </c>
      <c r="D82" s="123"/>
      <c r="E82" s="147"/>
      <c r="F82" s="123"/>
      <c r="G82" s="147"/>
      <c r="H82" s="123"/>
      <c r="I82" s="116"/>
      <c r="J82" s="148"/>
      <c r="K82" s="147"/>
      <c r="L82" s="123"/>
      <c r="M82" s="147"/>
      <c r="N82" s="123"/>
      <c r="O82" s="111"/>
      <c r="P82" s="123"/>
      <c r="Q82" s="147"/>
      <c r="R82" s="123"/>
      <c r="S82" s="147"/>
      <c r="T82" s="123"/>
      <c r="U82" s="116"/>
      <c r="V82" s="148"/>
      <c r="W82" s="147"/>
      <c r="X82" s="123"/>
      <c r="Y82" s="147"/>
      <c r="Z82" s="123"/>
      <c r="AA82" s="111"/>
      <c r="AB82" s="123"/>
      <c r="AC82" s="147"/>
      <c r="AD82" s="123"/>
      <c r="AE82" s="147"/>
      <c r="AF82" s="123"/>
      <c r="AG82" s="116"/>
      <c r="AH82" s="148"/>
      <c r="AI82" s="147"/>
      <c r="AJ82" s="123"/>
      <c r="AK82" s="147"/>
      <c r="AL82" s="123"/>
      <c r="AM82" s="111"/>
      <c r="AN82" s="154"/>
      <c r="AO82" s="150" t="str">
        <f t="shared" si="104"/>
        <v/>
      </c>
      <c r="AP82" s="127">
        <v>4</v>
      </c>
      <c r="AQ82" s="151">
        <f t="shared" si="103"/>
        <v>56</v>
      </c>
      <c r="AR82" s="127">
        <v>2</v>
      </c>
      <c r="AS82" s="210" t="s">
        <v>54</v>
      </c>
      <c r="AT82" s="270" t="s">
        <v>212</v>
      </c>
      <c r="AU82" s="253" t="s">
        <v>211</v>
      </c>
    </row>
    <row r="83" spans="1:47" ht="26.25" customHeight="1">
      <c r="A83" s="133" t="s">
        <v>187</v>
      </c>
      <c r="B83" s="157" t="s">
        <v>154</v>
      </c>
      <c r="C83" s="237" t="s">
        <v>188</v>
      </c>
      <c r="D83" s="123"/>
      <c r="E83" s="147"/>
      <c r="F83" s="123"/>
      <c r="G83" s="147"/>
      <c r="H83" s="123"/>
      <c r="I83" s="116"/>
      <c r="J83" s="148"/>
      <c r="K83" s="147"/>
      <c r="L83" s="123"/>
      <c r="M83" s="147"/>
      <c r="N83" s="123"/>
      <c r="O83" s="111"/>
      <c r="P83" s="123"/>
      <c r="Q83" s="147"/>
      <c r="R83" s="123"/>
      <c r="S83" s="147"/>
      <c r="T83" s="123"/>
      <c r="U83" s="116"/>
      <c r="V83" s="148"/>
      <c r="W83" s="147"/>
      <c r="X83" s="123"/>
      <c r="Y83" s="147"/>
      <c r="Z83" s="123"/>
      <c r="AA83" s="111"/>
      <c r="AB83" s="123"/>
      <c r="AC83" s="147"/>
      <c r="AD83" s="123"/>
      <c r="AE83" s="147"/>
      <c r="AF83" s="123"/>
      <c r="AG83" s="116"/>
      <c r="AH83" s="148"/>
      <c r="AI83" s="147"/>
      <c r="AJ83" s="123"/>
      <c r="AK83" s="147"/>
      <c r="AL83" s="123"/>
      <c r="AM83" s="111"/>
      <c r="AN83" s="154"/>
      <c r="AO83" s="150" t="str">
        <f t="shared" si="104"/>
        <v/>
      </c>
      <c r="AP83" s="127">
        <v>4</v>
      </c>
      <c r="AQ83" s="151">
        <f t="shared" si="103"/>
        <v>56</v>
      </c>
      <c r="AR83" s="127">
        <v>2</v>
      </c>
      <c r="AS83" s="210" t="s">
        <v>54</v>
      </c>
      <c r="AT83" s="270" t="s">
        <v>212</v>
      </c>
      <c r="AU83" s="253" t="s">
        <v>211</v>
      </c>
    </row>
    <row r="84" spans="1:47" ht="15.75" customHeight="1">
      <c r="A84" s="133" t="s">
        <v>189</v>
      </c>
      <c r="B84" s="157" t="s">
        <v>154</v>
      </c>
      <c r="C84" s="237" t="s">
        <v>190</v>
      </c>
      <c r="D84" s="123"/>
      <c r="E84" s="147"/>
      <c r="F84" s="123"/>
      <c r="G84" s="147"/>
      <c r="H84" s="123"/>
      <c r="I84" s="116"/>
      <c r="J84" s="148"/>
      <c r="K84" s="147"/>
      <c r="L84" s="123"/>
      <c r="M84" s="147"/>
      <c r="N84" s="123"/>
      <c r="O84" s="111"/>
      <c r="P84" s="123"/>
      <c r="Q84" s="147"/>
      <c r="R84" s="123"/>
      <c r="S84" s="147"/>
      <c r="T84" s="123"/>
      <c r="U84" s="116"/>
      <c r="V84" s="148"/>
      <c r="W84" s="147"/>
      <c r="X84" s="123"/>
      <c r="Y84" s="147"/>
      <c r="Z84" s="123"/>
      <c r="AA84" s="111"/>
      <c r="AB84" s="123"/>
      <c r="AC84" s="147"/>
      <c r="AD84" s="123"/>
      <c r="AE84" s="147"/>
      <c r="AF84" s="123"/>
      <c r="AG84" s="116"/>
      <c r="AH84" s="148"/>
      <c r="AI84" s="147"/>
      <c r="AJ84" s="123"/>
      <c r="AK84" s="147"/>
      <c r="AL84" s="123"/>
      <c r="AM84" s="111"/>
      <c r="AN84" s="154"/>
      <c r="AO84" s="150" t="str">
        <f t="shared" si="104"/>
        <v/>
      </c>
      <c r="AP84" s="127">
        <v>4</v>
      </c>
      <c r="AQ84" s="151">
        <f t="shared" si="103"/>
        <v>56</v>
      </c>
      <c r="AR84" s="127">
        <v>2</v>
      </c>
      <c r="AS84" s="210" t="s">
        <v>54</v>
      </c>
      <c r="AT84" s="270" t="s">
        <v>212</v>
      </c>
      <c r="AU84" s="253" t="s">
        <v>213</v>
      </c>
    </row>
    <row r="85" spans="1:47" ht="32.25" customHeight="1">
      <c r="A85" s="133" t="s">
        <v>191</v>
      </c>
      <c r="B85" s="157" t="s">
        <v>154</v>
      </c>
      <c r="C85" s="237" t="s">
        <v>192</v>
      </c>
      <c r="D85" s="123"/>
      <c r="E85" s="147"/>
      <c r="F85" s="123"/>
      <c r="G85" s="147"/>
      <c r="H85" s="123"/>
      <c r="I85" s="116"/>
      <c r="J85" s="148"/>
      <c r="K85" s="147"/>
      <c r="L85" s="123"/>
      <c r="M85" s="147"/>
      <c r="N85" s="123"/>
      <c r="O85" s="111"/>
      <c r="P85" s="123"/>
      <c r="Q85" s="147"/>
      <c r="R85" s="123"/>
      <c r="S85" s="147"/>
      <c r="T85" s="123"/>
      <c r="U85" s="116"/>
      <c r="V85" s="148"/>
      <c r="W85" s="147"/>
      <c r="X85" s="123"/>
      <c r="Y85" s="147"/>
      <c r="Z85" s="123"/>
      <c r="AA85" s="111"/>
      <c r="AB85" s="123"/>
      <c r="AC85" s="147"/>
      <c r="AD85" s="123"/>
      <c r="AE85" s="147"/>
      <c r="AF85" s="123"/>
      <c r="AG85" s="116"/>
      <c r="AH85" s="148"/>
      <c r="AI85" s="147"/>
      <c r="AJ85" s="123"/>
      <c r="AK85" s="147"/>
      <c r="AL85" s="123"/>
      <c r="AM85" s="111"/>
      <c r="AN85" s="154"/>
      <c r="AO85" s="150" t="str">
        <f t="shared" si="104"/>
        <v/>
      </c>
      <c r="AP85" s="127">
        <v>4</v>
      </c>
      <c r="AQ85" s="151">
        <f t="shared" si="103"/>
        <v>56</v>
      </c>
      <c r="AR85" s="127">
        <v>2</v>
      </c>
      <c r="AS85" s="210" t="s">
        <v>54</v>
      </c>
      <c r="AT85" s="270" t="s">
        <v>212</v>
      </c>
      <c r="AU85" s="253" t="s">
        <v>213</v>
      </c>
    </row>
    <row r="86" spans="1:47" ht="15.75" customHeight="1">
      <c r="A86" s="133" t="s">
        <v>193</v>
      </c>
      <c r="B86" s="157" t="s">
        <v>154</v>
      </c>
      <c r="C86" s="237" t="s">
        <v>194</v>
      </c>
      <c r="D86" s="123"/>
      <c r="E86" s="147"/>
      <c r="F86" s="123"/>
      <c r="G86" s="147"/>
      <c r="H86" s="123"/>
      <c r="I86" s="116"/>
      <c r="J86" s="148"/>
      <c r="K86" s="147"/>
      <c r="L86" s="123"/>
      <c r="M86" s="147"/>
      <c r="N86" s="123"/>
      <c r="O86" s="111"/>
      <c r="P86" s="123"/>
      <c r="Q86" s="147"/>
      <c r="R86" s="123"/>
      <c r="S86" s="147"/>
      <c r="T86" s="123"/>
      <c r="U86" s="116"/>
      <c r="V86" s="148"/>
      <c r="W86" s="147"/>
      <c r="X86" s="123"/>
      <c r="Y86" s="147"/>
      <c r="Z86" s="123"/>
      <c r="AA86" s="111"/>
      <c r="AB86" s="123"/>
      <c r="AC86" s="147"/>
      <c r="AD86" s="123"/>
      <c r="AE86" s="147"/>
      <c r="AF86" s="123"/>
      <c r="AG86" s="116"/>
      <c r="AH86" s="148"/>
      <c r="AI86" s="147"/>
      <c r="AJ86" s="123"/>
      <c r="AK86" s="147"/>
      <c r="AL86" s="123"/>
      <c r="AM86" s="111"/>
      <c r="AN86" s="154"/>
      <c r="AO86" s="150" t="str">
        <f t="shared" si="104"/>
        <v/>
      </c>
      <c r="AP86" s="127">
        <v>4</v>
      </c>
      <c r="AQ86" s="151">
        <f t="shared" si="103"/>
        <v>56</v>
      </c>
      <c r="AR86" s="127">
        <v>2</v>
      </c>
      <c r="AS86" s="210" t="s">
        <v>54</v>
      </c>
      <c r="AT86" s="270" t="s">
        <v>212</v>
      </c>
      <c r="AU86" s="253" t="s">
        <v>213</v>
      </c>
    </row>
    <row r="87" spans="1:47" ht="15.75" customHeight="1">
      <c r="A87" s="133" t="s">
        <v>195</v>
      </c>
      <c r="B87" s="157" t="s">
        <v>154</v>
      </c>
      <c r="C87" s="237" t="s">
        <v>196</v>
      </c>
      <c r="D87" s="123"/>
      <c r="E87" s="147"/>
      <c r="F87" s="123"/>
      <c r="G87" s="147"/>
      <c r="H87" s="123"/>
      <c r="I87" s="116"/>
      <c r="J87" s="148"/>
      <c r="K87" s="147"/>
      <c r="L87" s="123"/>
      <c r="M87" s="147"/>
      <c r="N87" s="123"/>
      <c r="O87" s="111"/>
      <c r="P87" s="123"/>
      <c r="Q87" s="147"/>
      <c r="R87" s="123"/>
      <c r="S87" s="147"/>
      <c r="T87" s="123"/>
      <c r="U87" s="116"/>
      <c r="V87" s="148"/>
      <c r="W87" s="147"/>
      <c r="X87" s="123"/>
      <c r="Y87" s="147"/>
      <c r="Z87" s="123"/>
      <c r="AA87" s="111"/>
      <c r="AB87" s="123"/>
      <c r="AC87" s="147"/>
      <c r="AD87" s="123"/>
      <c r="AE87" s="147"/>
      <c r="AF87" s="123"/>
      <c r="AG87" s="116"/>
      <c r="AH87" s="148"/>
      <c r="AI87" s="147"/>
      <c r="AJ87" s="123"/>
      <c r="AK87" s="147"/>
      <c r="AL87" s="123"/>
      <c r="AM87" s="111"/>
      <c r="AN87" s="154"/>
      <c r="AO87" s="150" t="str">
        <f t="shared" si="104"/>
        <v/>
      </c>
      <c r="AP87" s="127">
        <v>4</v>
      </c>
      <c r="AQ87" s="151">
        <f t="shared" si="103"/>
        <v>56</v>
      </c>
      <c r="AR87" s="127">
        <v>2</v>
      </c>
      <c r="AS87" s="210" t="s">
        <v>54</v>
      </c>
      <c r="AT87" s="270" t="s">
        <v>212</v>
      </c>
      <c r="AU87" s="253" t="s">
        <v>213</v>
      </c>
    </row>
    <row r="88" spans="1:47" ht="15.75" customHeight="1">
      <c r="A88" s="133" t="s">
        <v>197</v>
      </c>
      <c r="B88" s="157" t="s">
        <v>154</v>
      </c>
      <c r="C88" s="237" t="s">
        <v>198</v>
      </c>
      <c r="D88" s="123"/>
      <c r="E88" s="147"/>
      <c r="F88" s="123"/>
      <c r="G88" s="147"/>
      <c r="H88" s="123"/>
      <c r="I88" s="116"/>
      <c r="J88" s="148"/>
      <c r="K88" s="147"/>
      <c r="L88" s="123"/>
      <c r="M88" s="147"/>
      <c r="N88" s="123"/>
      <c r="O88" s="111"/>
      <c r="P88" s="123"/>
      <c r="Q88" s="147"/>
      <c r="R88" s="123"/>
      <c r="S88" s="147"/>
      <c r="T88" s="123"/>
      <c r="U88" s="116"/>
      <c r="V88" s="148"/>
      <c r="W88" s="147"/>
      <c r="X88" s="123"/>
      <c r="Y88" s="147"/>
      <c r="Z88" s="123"/>
      <c r="AA88" s="111"/>
      <c r="AB88" s="123"/>
      <c r="AC88" s="147"/>
      <c r="AD88" s="123"/>
      <c r="AE88" s="147"/>
      <c r="AF88" s="123"/>
      <c r="AG88" s="116"/>
      <c r="AH88" s="148"/>
      <c r="AI88" s="147"/>
      <c r="AJ88" s="123"/>
      <c r="AK88" s="147"/>
      <c r="AL88" s="123"/>
      <c r="AM88" s="111"/>
      <c r="AN88" s="154"/>
      <c r="AO88" s="150" t="str">
        <f t="shared" si="104"/>
        <v/>
      </c>
      <c r="AP88" s="127">
        <v>4</v>
      </c>
      <c r="AQ88" s="151">
        <f t="shared" si="103"/>
        <v>56</v>
      </c>
      <c r="AR88" s="127">
        <v>2</v>
      </c>
      <c r="AS88" s="210" t="s">
        <v>54</v>
      </c>
      <c r="AT88" s="270" t="s">
        <v>212</v>
      </c>
      <c r="AU88" s="253" t="s">
        <v>213</v>
      </c>
    </row>
    <row r="89" spans="1:47" ht="15.75" customHeight="1">
      <c r="A89" s="133" t="s">
        <v>199</v>
      </c>
      <c r="B89" s="157" t="s">
        <v>154</v>
      </c>
      <c r="C89" s="237" t="s">
        <v>200</v>
      </c>
      <c r="D89" s="123"/>
      <c r="E89" s="147"/>
      <c r="F89" s="123"/>
      <c r="G89" s="147"/>
      <c r="H89" s="123"/>
      <c r="I89" s="116"/>
      <c r="J89" s="148"/>
      <c r="K89" s="147"/>
      <c r="L89" s="123"/>
      <c r="M89" s="147"/>
      <c r="N89" s="123"/>
      <c r="O89" s="111"/>
      <c r="P89" s="123"/>
      <c r="Q89" s="147"/>
      <c r="R89" s="123"/>
      <c r="S89" s="147"/>
      <c r="T89" s="123"/>
      <c r="U89" s="116"/>
      <c r="V89" s="148"/>
      <c r="W89" s="147"/>
      <c r="X89" s="123"/>
      <c r="Y89" s="147"/>
      <c r="Z89" s="123"/>
      <c r="AA89" s="111"/>
      <c r="AB89" s="123"/>
      <c r="AC89" s="147"/>
      <c r="AD89" s="123"/>
      <c r="AE89" s="147"/>
      <c r="AF89" s="123"/>
      <c r="AG89" s="116"/>
      <c r="AH89" s="148"/>
      <c r="AI89" s="147"/>
      <c r="AJ89" s="123"/>
      <c r="AK89" s="147"/>
      <c r="AL89" s="123"/>
      <c r="AM89" s="111"/>
      <c r="AN89" s="154"/>
      <c r="AO89" s="150" t="str">
        <f t="shared" si="104"/>
        <v/>
      </c>
      <c r="AP89" s="127">
        <v>4</v>
      </c>
      <c r="AQ89" s="151">
        <f t="shared" si="103"/>
        <v>56</v>
      </c>
      <c r="AR89" s="127">
        <v>2</v>
      </c>
      <c r="AS89" s="210" t="s">
        <v>54</v>
      </c>
      <c r="AT89" s="270" t="s">
        <v>212</v>
      </c>
      <c r="AU89" s="253" t="s">
        <v>213</v>
      </c>
    </row>
    <row r="90" spans="1:47" ht="15.75" customHeight="1">
      <c r="A90" s="133" t="s">
        <v>280</v>
      </c>
      <c r="B90" s="157" t="s">
        <v>154</v>
      </c>
      <c r="C90" s="237" t="s">
        <v>281</v>
      </c>
      <c r="D90" s="123"/>
      <c r="E90" s="147"/>
      <c r="F90" s="123"/>
      <c r="G90" s="147"/>
      <c r="H90" s="123"/>
      <c r="I90" s="116"/>
      <c r="J90" s="148"/>
      <c r="K90" s="147"/>
      <c r="L90" s="123"/>
      <c r="M90" s="147"/>
      <c r="N90" s="123"/>
      <c r="O90" s="111"/>
      <c r="P90" s="123"/>
      <c r="Q90" s="147"/>
      <c r="R90" s="123"/>
      <c r="S90" s="147"/>
      <c r="T90" s="123"/>
      <c r="U90" s="116"/>
      <c r="V90" s="148"/>
      <c r="W90" s="147"/>
      <c r="X90" s="123"/>
      <c r="Y90" s="147"/>
      <c r="Z90" s="123"/>
      <c r="AA90" s="111"/>
      <c r="AB90" s="123"/>
      <c r="AC90" s="147"/>
      <c r="AD90" s="123"/>
      <c r="AE90" s="147"/>
      <c r="AF90" s="123"/>
      <c r="AG90" s="116"/>
      <c r="AH90" s="148"/>
      <c r="AI90" s="147"/>
      <c r="AJ90" s="123"/>
      <c r="AK90" s="147"/>
      <c r="AL90" s="123"/>
      <c r="AM90" s="111"/>
      <c r="AN90" s="154"/>
      <c r="AO90" s="150"/>
      <c r="AP90" s="127">
        <v>4</v>
      </c>
      <c r="AQ90" s="151">
        <f t="shared" si="103"/>
        <v>56</v>
      </c>
      <c r="AR90" s="127">
        <v>2</v>
      </c>
      <c r="AS90" s="210" t="s">
        <v>54</v>
      </c>
      <c r="AT90" s="270" t="s">
        <v>212</v>
      </c>
      <c r="AU90" s="253" t="s">
        <v>213</v>
      </c>
    </row>
    <row r="91" spans="1:47" ht="15.75" customHeight="1">
      <c r="A91" s="133" t="s">
        <v>282</v>
      </c>
      <c r="B91" s="157" t="s">
        <v>154</v>
      </c>
      <c r="C91" s="237" t="s">
        <v>283</v>
      </c>
      <c r="D91" s="123"/>
      <c r="E91" s="147"/>
      <c r="F91" s="123"/>
      <c r="G91" s="147"/>
      <c r="H91" s="123"/>
      <c r="I91" s="116"/>
      <c r="J91" s="148"/>
      <c r="K91" s="147"/>
      <c r="L91" s="123"/>
      <c r="M91" s="147"/>
      <c r="N91" s="123"/>
      <c r="O91" s="111"/>
      <c r="P91" s="123"/>
      <c r="Q91" s="147"/>
      <c r="R91" s="123"/>
      <c r="S91" s="147"/>
      <c r="T91" s="123"/>
      <c r="U91" s="116"/>
      <c r="V91" s="148"/>
      <c r="W91" s="147"/>
      <c r="X91" s="123"/>
      <c r="Y91" s="147"/>
      <c r="Z91" s="123"/>
      <c r="AA91" s="111"/>
      <c r="AB91" s="123"/>
      <c r="AC91" s="147"/>
      <c r="AD91" s="123"/>
      <c r="AE91" s="147"/>
      <c r="AF91" s="123"/>
      <c r="AG91" s="116"/>
      <c r="AH91" s="148"/>
      <c r="AI91" s="147"/>
      <c r="AJ91" s="123"/>
      <c r="AK91" s="147"/>
      <c r="AL91" s="123"/>
      <c r="AM91" s="111"/>
      <c r="AN91" s="154"/>
      <c r="AO91" s="150"/>
      <c r="AP91" s="127">
        <v>4</v>
      </c>
      <c r="AQ91" s="151">
        <f t="shared" si="103"/>
        <v>56</v>
      </c>
      <c r="AR91" s="127">
        <v>2</v>
      </c>
      <c r="AS91" s="210" t="s">
        <v>54</v>
      </c>
      <c r="AT91" s="270" t="s">
        <v>212</v>
      </c>
      <c r="AU91" s="253" t="s">
        <v>213</v>
      </c>
    </row>
    <row r="92" spans="1:47" ht="15.75" customHeight="1">
      <c r="A92" s="145" t="s">
        <v>201</v>
      </c>
      <c r="B92" s="146" t="s">
        <v>154</v>
      </c>
      <c r="C92" s="175" t="s">
        <v>202</v>
      </c>
      <c r="D92" s="123"/>
      <c r="E92" s="147"/>
      <c r="F92" s="123"/>
      <c r="G92" s="147"/>
      <c r="H92" s="123"/>
      <c r="I92" s="158"/>
      <c r="J92" s="148"/>
      <c r="K92" s="147" t="str">
        <f t="shared" si="93"/>
        <v/>
      </c>
      <c r="L92" s="123"/>
      <c r="M92" s="147" t="str">
        <f t="shared" si="94"/>
        <v/>
      </c>
      <c r="N92" s="123"/>
      <c r="O92" s="111"/>
      <c r="P92" s="123"/>
      <c r="Q92" s="147" t="str">
        <f t="shared" si="95"/>
        <v/>
      </c>
      <c r="R92" s="123"/>
      <c r="S92" s="147" t="str">
        <f t="shared" si="96"/>
        <v/>
      </c>
      <c r="T92" s="123"/>
      <c r="U92" s="116"/>
      <c r="V92" s="148"/>
      <c r="W92" s="147" t="str">
        <f t="shared" si="97"/>
        <v/>
      </c>
      <c r="X92" s="123"/>
      <c r="Y92" s="147" t="str">
        <f t="shared" si="98"/>
        <v/>
      </c>
      <c r="Z92" s="123"/>
      <c r="AA92" s="111"/>
      <c r="AB92" s="123"/>
      <c r="AC92" s="147" t="str">
        <f t="shared" si="99"/>
        <v/>
      </c>
      <c r="AD92" s="123"/>
      <c r="AE92" s="147" t="str">
        <f t="shared" si="100"/>
        <v/>
      </c>
      <c r="AF92" s="123"/>
      <c r="AG92" s="116"/>
      <c r="AH92" s="148"/>
      <c r="AI92" s="147" t="str">
        <f t="shared" si="101"/>
        <v/>
      </c>
      <c r="AJ92" s="123"/>
      <c r="AK92" s="147" t="str">
        <f t="shared" si="102"/>
        <v/>
      </c>
      <c r="AL92" s="123"/>
      <c r="AM92" s="111"/>
      <c r="AN92" s="206">
        <v>2</v>
      </c>
      <c r="AO92" s="151">
        <f t="shared" si="104"/>
        <v>28</v>
      </c>
      <c r="AP92" s="127"/>
      <c r="AQ92" s="151" t="str">
        <f t="shared" si="103"/>
        <v/>
      </c>
      <c r="AR92" s="127">
        <v>3</v>
      </c>
      <c r="AS92" s="211" t="s">
        <v>44</v>
      </c>
      <c r="AT92" s="320" t="s">
        <v>137</v>
      </c>
      <c r="AU92" s="253" t="s">
        <v>214</v>
      </c>
    </row>
    <row r="93" spans="1:47" ht="15.75" customHeight="1" thickBot="1">
      <c r="A93" s="159" t="s">
        <v>203</v>
      </c>
      <c r="B93" s="146" t="s">
        <v>154</v>
      </c>
      <c r="C93" s="245" t="s">
        <v>204</v>
      </c>
      <c r="D93" s="123"/>
      <c r="E93" s="160"/>
      <c r="F93" s="123"/>
      <c r="G93" s="147"/>
      <c r="H93" s="123"/>
      <c r="I93" s="158"/>
      <c r="J93" s="161"/>
      <c r="K93" s="160"/>
      <c r="L93" s="123"/>
      <c r="M93" s="147" t="str">
        <f t="shared" ref="M93:M123" si="117">IF(L93*14=0,"",L93*14)</f>
        <v/>
      </c>
      <c r="N93" s="123"/>
      <c r="O93" s="111"/>
      <c r="P93" s="123"/>
      <c r="Q93" s="147"/>
      <c r="R93" s="123"/>
      <c r="S93" s="147"/>
      <c r="T93" s="123"/>
      <c r="U93" s="116"/>
      <c r="V93" s="148"/>
      <c r="W93" s="147"/>
      <c r="X93" s="123"/>
      <c r="Y93" s="147"/>
      <c r="Z93" s="123"/>
      <c r="AA93" s="111"/>
      <c r="AB93" s="123"/>
      <c r="AC93" s="147"/>
      <c r="AD93" s="123"/>
      <c r="AE93" s="147"/>
      <c r="AF93" s="123"/>
      <c r="AG93" s="116"/>
      <c r="AH93" s="148"/>
      <c r="AI93" s="147"/>
      <c r="AJ93" s="123"/>
      <c r="AK93" s="147"/>
      <c r="AL93" s="123"/>
      <c r="AM93" s="111"/>
      <c r="AN93" s="206">
        <v>1</v>
      </c>
      <c r="AO93" s="151">
        <f t="shared" si="104"/>
        <v>14</v>
      </c>
      <c r="AP93" s="127">
        <v>1</v>
      </c>
      <c r="AQ93" s="151">
        <f t="shared" si="103"/>
        <v>14</v>
      </c>
      <c r="AR93" s="127">
        <v>4</v>
      </c>
      <c r="AS93" s="212" t="s">
        <v>49</v>
      </c>
      <c r="AT93" s="321" t="s">
        <v>216</v>
      </c>
      <c r="AU93" s="322" t="s">
        <v>215</v>
      </c>
    </row>
    <row r="94" spans="1:47" ht="15.75" customHeight="1" thickBot="1">
      <c r="A94" s="311"/>
      <c r="B94" s="312"/>
      <c r="C94" s="312"/>
      <c r="D94" s="312"/>
      <c r="E94" s="312"/>
      <c r="F94" s="312"/>
      <c r="G94" s="312"/>
      <c r="H94" s="312"/>
      <c r="I94" s="312"/>
      <c r="J94" s="312"/>
      <c r="K94" s="312"/>
      <c r="L94" s="312"/>
      <c r="M94" s="312"/>
      <c r="N94" s="312"/>
      <c r="O94" s="312"/>
      <c r="P94" s="312"/>
      <c r="Q94" s="312"/>
      <c r="R94" s="312"/>
      <c r="S94" s="312"/>
      <c r="T94" s="312"/>
      <c r="U94" s="312"/>
      <c r="V94" s="312"/>
      <c r="W94" s="312"/>
      <c r="X94" s="312"/>
      <c r="Y94" s="312"/>
      <c r="Z94" s="312"/>
      <c r="AA94" s="312"/>
      <c r="AB94" s="312"/>
      <c r="AC94" s="312"/>
      <c r="AD94" s="312"/>
      <c r="AE94" s="312"/>
      <c r="AF94" s="312"/>
      <c r="AG94" s="312"/>
      <c r="AH94" s="312"/>
      <c r="AI94" s="312"/>
      <c r="AJ94" s="312"/>
      <c r="AK94" s="312"/>
      <c r="AL94" s="312"/>
      <c r="AM94" s="312"/>
      <c r="AN94" s="312"/>
      <c r="AO94" s="312"/>
      <c r="AP94" s="312"/>
      <c r="AQ94" s="312"/>
      <c r="AR94" s="312"/>
      <c r="AS94" s="313"/>
      <c r="AT94" s="317"/>
      <c r="AU94" s="317"/>
    </row>
    <row r="95" spans="1:47" ht="15.75" customHeight="1" thickBot="1">
      <c r="A95" s="162"/>
      <c r="B95" s="163"/>
      <c r="C95" s="164" t="s">
        <v>217</v>
      </c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314"/>
      <c r="Q95" s="314"/>
      <c r="R95" s="314"/>
      <c r="S95" s="314"/>
      <c r="T95" s="314"/>
      <c r="U95" s="314"/>
      <c r="V95" s="314"/>
      <c r="W95" s="314"/>
      <c r="X95" s="314"/>
      <c r="Y95" s="314"/>
      <c r="Z95" s="314"/>
      <c r="AA95" s="314"/>
      <c r="AB95" s="314"/>
      <c r="AC95" s="314"/>
      <c r="AD95" s="314"/>
      <c r="AE95" s="314"/>
      <c r="AF95" s="314"/>
      <c r="AG95" s="314"/>
      <c r="AH95" s="314"/>
      <c r="AI95" s="314"/>
      <c r="AJ95" s="314"/>
      <c r="AK95" s="314"/>
      <c r="AL95" s="314"/>
      <c r="AM95" s="314"/>
      <c r="AN95" s="166"/>
      <c r="AO95" s="167"/>
      <c r="AP95" s="167"/>
      <c r="AQ95" s="167"/>
      <c r="AR95" s="167"/>
      <c r="AS95" s="208"/>
      <c r="AT95" s="270"/>
      <c r="AU95" s="253"/>
    </row>
    <row r="96" spans="1:47" ht="15.75" customHeight="1">
      <c r="A96" s="153" t="s">
        <v>218</v>
      </c>
      <c r="B96" s="168" t="s">
        <v>219</v>
      </c>
      <c r="C96" s="246" t="s">
        <v>220</v>
      </c>
      <c r="D96" s="174"/>
      <c r="E96" s="147"/>
      <c r="F96" s="123"/>
      <c r="G96" s="147"/>
      <c r="H96" s="123"/>
      <c r="I96" s="158"/>
      <c r="J96" s="148"/>
      <c r="K96" s="147"/>
      <c r="L96" s="123"/>
      <c r="M96" s="147"/>
      <c r="N96" s="123"/>
      <c r="O96" s="111"/>
      <c r="P96" s="123"/>
      <c r="Q96" s="147"/>
      <c r="R96" s="123"/>
      <c r="S96" s="147"/>
      <c r="T96" s="123"/>
      <c r="U96" s="116"/>
      <c r="V96" s="148"/>
      <c r="W96" s="147"/>
      <c r="X96" s="123"/>
      <c r="Y96" s="147"/>
      <c r="Z96" s="123"/>
      <c r="AA96" s="111"/>
      <c r="AB96" s="123"/>
      <c r="AC96" s="147"/>
      <c r="AD96" s="123"/>
      <c r="AE96" s="147"/>
      <c r="AF96" s="123"/>
      <c r="AG96" s="116"/>
      <c r="AH96" s="148"/>
      <c r="AI96" s="147"/>
      <c r="AJ96" s="123"/>
      <c r="AK96" s="147"/>
      <c r="AL96" s="123"/>
      <c r="AM96" s="173"/>
      <c r="AN96" s="170">
        <v>1</v>
      </c>
      <c r="AO96" s="169">
        <f>IF(AN96*14=0,"",AN96*14)</f>
        <v>14</v>
      </c>
      <c r="AP96" s="127">
        <v>1</v>
      </c>
      <c r="AQ96" s="169">
        <f>IF(AP96*14=0,"",AP96*14)</f>
        <v>14</v>
      </c>
      <c r="AR96" s="127">
        <v>2</v>
      </c>
      <c r="AS96" s="211" t="s">
        <v>54</v>
      </c>
      <c r="AT96" s="270" t="s">
        <v>75</v>
      </c>
      <c r="AU96" s="253" t="s">
        <v>140</v>
      </c>
    </row>
    <row r="97" spans="1:47" ht="15.75" customHeight="1">
      <c r="A97" s="238" t="s">
        <v>320</v>
      </c>
      <c r="B97" s="168" t="s">
        <v>219</v>
      </c>
      <c r="C97" s="268" t="s">
        <v>322</v>
      </c>
      <c r="D97" s="174"/>
      <c r="E97" s="160"/>
      <c r="F97" s="123"/>
      <c r="G97" s="147"/>
      <c r="H97" s="123"/>
      <c r="I97" s="158"/>
      <c r="J97" s="161"/>
      <c r="K97" s="160"/>
      <c r="L97" s="123"/>
      <c r="M97" s="147"/>
      <c r="N97" s="123"/>
      <c r="O97" s="111"/>
      <c r="P97" s="123"/>
      <c r="Q97" s="147"/>
      <c r="R97" s="123"/>
      <c r="S97" s="147"/>
      <c r="T97" s="123"/>
      <c r="U97" s="116"/>
      <c r="V97" s="148"/>
      <c r="W97" s="147"/>
      <c r="X97" s="123"/>
      <c r="Y97" s="147"/>
      <c r="Z97" s="123"/>
      <c r="AA97" s="111"/>
      <c r="AB97" s="123"/>
      <c r="AC97" s="147"/>
      <c r="AD97" s="123"/>
      <c r="AE97" s="147"/>
      <c r="AF97" s="123"/>
      <c r="AG97" s="116"/>
      <c r="AH97" s="148"/>
      <c r="AI97" s="147"/>
      <c r="AJ97" s="123"/>
      <c r="AK97" s="147"/>
      <c r="AL97" s="123"/>
      <c r="AM97" s="173"/>
      <c r="AN97" s="170"/>
      <c r="AO97" s="169"/>
      <c r="AP97" s="127">
        <v>2</v>
      </c>
      <c r="AQ97" s="169">
        <v>28</v>
      </c>
      <c r="AR97" s="127">
        <v>3</v>
      </c>
      <c r="AS97" s="211" t="s">
        <v>49</v>
      </c>
      <c r="AT97" s="266" t="s">
        <v>50</v>
      </c>
      <c r="AU97" s="256" t="s">
        <v>51</v>
      </c>
    </row>
    <row r="98" spans="1:47" ht="15.75" customHeight="1">
      <c r="A98" s="238" t="s">
        <v>323</v>
      </c>
      <c r="B98" s="168" t="s">
        <v>219</v>
      </c>
      <c r="C98" s="268" t="s">
        <v>324</v>
      </c>
      <c r="D98" s="174"/>
      <c r="E98" s="160"/>
      <c r="F98" s="123"/>
      <c r="G98" s="147"/>
      <c r="H98" s="123"/>
      <c r="I98" s="158"/>
      <c r="J98" s="161"/>
      <c r="K98" s="160"/>
      <c r="L98" s="123"/>
      <c r="M98" s="147"/>
      <c r="N98" s="123"/>
      <c r="O98" s="111"/>
      <c r="P98" s="123"/>
      <c r="Q98" s="147"/>
      <c r="R98" s="123"/>
      <c r="S98" s="147"/>
      <c r="T98" s="123"/>
      <c r="U98" s="116"/>
      <c r="V98" s="148"/>
      <c r="W98" s="147"/>
      <c r="X98" s="123"/>
      <c r="Y98" s="147"/>
      <c r="Z98" s="123"/>
      <c r="AA98" s="111"/>
      <c r="AB98" s="123"/>
      <c r="AC98" s="147"/>
      <c r="AD98" s="123"/>
      <c r="AE98" s="147"/>
      <c r="AF98" s="123"/>
      <c r="AG98" s="116"/>
      <c r="AH98" s="148"/>
      <c r="AI98" s="147"/>
      <c r="AJ98" s="123"/>
      <c r="AK98" s="147"/>
      <c r="AL98" s="123"/>
      <c r="AM98" s="173"/>
      <c r="AN98" s="170">
        <v>1</v>
      </c>
      <c r="AO98" s="169">
        <v>14</v>
      </c>
      <c r="AP98" s="127">
        <v>1</v>
      </c>
      <c r="AQ98" s="169">
        <v>14</v>
      </c>
      <c r="AR98" s="127">
        <v>3</v>
      </c>
      <c r="AS98" s="211" t="s">
        <v>49</v>
      </c>
      <c r="AT98" s="262" t="s">
        <v>313</v>
      </c>
      <c r="AU98" s="256" t="s">
        <v>98</v>
      </c>
    </row>
    <row r="99" spans="1:47" ht="15.75" customHeight="1">
      <c r="A99" s="238" t="s">
        <v>325</v>
      </c>
      <c r="B99" s="168" t="s">
        <v>219</v>
      </c>
      <c r="C99" s="268" t="s">
        <v>326</v>
      </c>
      <c r="D99" s="174"/>
      <c r="E99" s="160"/>
      <c r="F99" s="123"/>
      <c r="G99" s="147"/>
      <c r="H99" s="123"/>
      <c r="I99" s="158"/>
      <c r="J99" s="161"/>
      <c r="K99" s="160"/>
      <c r="L99" s="123"/>
      <c r="M99" s="147"/>
      <c r="N99" s="123"/>
      <c r="O99" s="111"/>
      <c r="P99" s="123"/>
      <c r="Q99" s="147"/>
      <c r="R99" s="123"/>
      <c r="S99" s="147"/>
      <c r="T99" s="123"/>
      <c r="U99" s="116"/>
      <c r="V99" s="148"/>
      <c r="W99" s="147"/>
      <c r="X99" s="123"/>
      <c r="Y99" s="147"/>
      <c r="Z99" s="123"/>
      <c r="AA99" s="111"/>
      <c r="AB99" s="123"/>
      <c r="AC99" s="147"/>
      <c r="AD99" s="123"/>
      <c r="AE99" s="147"/>
      <c r="AF99" s="123"/>
      <c r="AG99" s="116"/>
      <c r="AH99" s="148"/>
      <c r="AI99" s="147"/>
      <c r="AJ99" s="123"/>
      <c r="AK99" s="147"/>
      <c r="AL99" s="123"/>
      <c r="AM99" s="173"/>
      <c r="AN99" s="170">
        <v>1</v>
      </c>
      <c r="AO99" s="169">
        <v>14</v>
      </c>
      <c r="AP99" s="127">
        <v>1</v>
      </c>
      <c r="AQ99" s="169">
        <v>14</v>
      </c>
      <c r="AR99" s="127">
        <v>3</v>
      </c>
      <c r="AS99" s="211" t="s">
        <v>49</v>
      </c>
      <c r="AT99" s="262" t="s">
        <v>313</v>
      </c>
      <c r="AU99" s="256" t="s">
        <v>98</v>
      </c>
    </row>
    <row r="100" spans="1:47" ht="29.25" customHeight="1">
      <c r="A100" s="238" t="s">
        <v>327</v>
      </c>
      <c r="B100" s="168" t="s">
        <v>219</v>
      </c>
      <c r="C100" s="269" t="s">
        <v>328</v>
      </c>
      <c r="D100" s="174"/>
      <c r="E100" s="160"/>
      <c r="F100" s="123"/>
      <c r="G100" s="147"/>
      <c r="H100" s="123"/>
      <c r="I100" s="158"/>
      <c r="J100" s="161"/>
      <c r="K100" s="160"/>
      <c r="L100" s="123"/>
      <c r="M100" s="147"/>
      <c r="N100" s="123"/>
      <c r="O100" s="111"/>
      <c r="P100" s="123"/>
      <c r="Q100" s="147"/>
      <c r="R100" s="123"/>
      <c r="S100" s="147"/>
      <c r="T100" s="123"/>
      <c r="U100" s="116"/>
      <c r="V100" s="148"/>
      <c r="W100" s="147"/>
      <c r="X100" s="123"/>
      <c r="Y100" s="147"/>
      <c r="Z100" s="123"/>
      <c r="AA100" s="111"/>
      <c r="AB100" s="123"/>
      <c r="AC100" s="147"/>
      <c r="AD100" s="123"/>
      <c r="AE100" s="147"/>
      <c r="AF100" s="123"/>
      <c r="AG100" s="116"/>
      <c r="AH100" s="148"/>
      <c r="AI100" s="147"/>
      <c r="AJ100" s="123"/>
      <c r="AK100" s="147"/>
      <c r="AL100" s="123"/>
      <c r="AM100" s="173"/>
      <c r="AN100" s="170">
        <v>1</v>
      </c>
      <c r="AO100" s="169">
        <v>14</v>
      </c>
      <c r="AP100" s="127">
        <v>1</v>
      </c>
      <c r="AQ100" s="169">
        <v>14</v>
      </c>
      <c r="AR100" s="127">
        <v>3</v>
      </c>
      <c r="AS100" s="211" t="s">
        <v>49</v>
      </c>
      <c r="AT100" s="262" t="s">
        <v>313</v>
      </c>
      <c r="AU100" s="256" t="s">
        <v>98</v>
      </c>
    </row>
    <row r="101" spans="1:47" ht="29.25" customHeight="1">
      <c r="A101" s="238" t="s">
        <v>329</v>
      </c>
      <c r="B101" s="168" t="s">
        <v>219</v>
      </c>
      <c r="C101" s="269" t="s">
        <v>330</v>
      </c>
      <c r="D101" s="174"/>
      <c r="E101" s="160"/>
      <c r="F101" s="123"/>
      <c r="G101" s="147"/>
      <c r="H101" s="123"/>
      <c r="I101" s="158"/>
      <c r="J101" s="161"/>
      <c r="K101" s="160"/>
      <c r="L101" s="123"/>
      <c r="M101" s="147"/>
      <c r="N101" s="123"/>
      <c r="O101" s="111"/>
      <c r="P101" s="123"/>
      <c r="Q101" s="147"/>
      <c r="R101" s="123"/>
      <c r="S101" s="147"/>
      <c r="T101" s="123"/>
      <c r="U101" s="116"/>
      <c r="V101" s="148"/>
      <c r="W101" s="147"/>
      <c r="X101" s="123"/>
      <c r="Y101" s="147"/>
      <c r="Z101" s="123"/>
      <c r="AA101" s="111"/>
      <c r="AB101" s="123"/>
      <c r="AC101" s="147"/>
      <c r="AD101" s="123"/>
      <c r="AE101" s="147"/>
      <c r="AF101" s="123"/>
      <c r="AG101" s="116"/>
      <c r="AH101" s="148"/>
      <c r="AI101" s="147"/>
      <c r="AJ101" s="123"/>
      <c r="AK101" s="147"/>
      <c r="AL101" s="123"/>
      <c r="AM101" s="173"/>
      <c r="AN101" s="170">
        <v>1</v>
      </c>
      <c r="AO101" s="169">
        <v>14</v>
      </c>
      <c r="AP101" s="127">
        <v>1</v>
      </c>
      <c r="AQ101" s="169">
        <v>14</v>
      </c>
      <c r="AR101" s="127">
        <v>2</v>
      </c>
      <c r="AS101" s="211" t="s">
        <v>49</v>
      </c>
      <c r="AT101" s="262" t="s">
        <v>313</v>
      </c>
      <c r="AU101" s="256" t="s">
        <v>333</v>
      </c>
    </row>
    <row r="102" spans="1:47" ht="15.75" customHeight="1">
      <c r="A102" s="171" t="s">
        <v>221</v>
      </c>
      <c r="B102" s="168" t="s">
        <v>219</v>
      </c>
      <c r="C102" s="247" t="s">
        <v>222</v>
      </c>
      <c r="D102" s="174"/>
      <c r="E102" s="160"/>
      <c r="F102" s="123"/>
      <c r="G102" s="147"/>
      <c r="H102" s="123"/>
      <c r="I102" s="158"/>
      <c r="J102" s="161"/>
      <c r="K102" s="160"/>
      <c r="L102" s="123"/>
      <c r="M102" s="147"/>
      <c r="N102" s="123"/>
      <c r="O102" s="111"/>
      <c r="P102" s="123"/>
      <c r="Q102" s="147"/>
      <c r="R102" s="123"/>
      <c r="S102" s="147"/>
      <c r="T102" s="123"/>
      <c r="U102" s="116"/>
      <c r="V102" s="148"/>
      <c r="W102" s="147"/>
      <c r="X102" s="123"/>
      <c r="Y102" s="147"/>
      <c r="Z102" s="123"/>
      <c r="AA102" s="111"/>
      <c r="AB102" s="123"/>
      <c r="AC102" s="147"/>
      <c r="AD102" s="123"/>
      <c r="AE102" s="147"/>
      <c r="AF102" s="123"/>
      <c r="AG102" s="116"/>
      <c r="AH102" s="148"/>
      <c r="AI102" s="147"/>
      <c r="AJ102" s="123"/>
      <c r="AK102" s="147"/>
      <c r="AL102" s="123"/>
      <c r="AM102" s="173"/>
      <c r="AN102" s="170">
        <v>2</v>
      </c>
      <c r="AO102" s="169">
        <f t="shared" ref="AO102:AO117" si="118">IF(AN102*14=0,"",AN102*14)</f>
        <v>28</v>
      </c>
      <c r="AP102" s="127"/>
      <c r="AQ102" s="169" t="str">
        <f t="shared" ref="AQ102:AQ117" si="119">IF(AP102*14=0,"",AP102*14)</f>
        <v/>
      </c>
      <c r="AR102" s="127">
        <v>2</v>
      </c>
      <c r="AS102" s="211" t="s">
        <v>44</v>
      </c>
      <c r="AT102" s="318" t="s">
        <v>223</v>
      </c>
      <c r="AU102" s="253" t="s">
        <v>129</v>
      </c>
    </row>
    <row r="103" spans="1:47" ht="15.75" customHeight="1">
      <c r="A103" s="171" t="s">
        <v>224</v>
      </c>
      <c r="B103" s="168" t="s">
        <v>219</v>
      </c>
      <c r="C103" s="248" t="s">
        <v>225</v>
      </c>
      <c r="D103" s="123"/>
      <c r="E103" s="160"/>
      <c r="F103" s="123"/>
      <c r="G103" s="147"/>
      <c r="H103" s="123"/>
      <c r="I103" s="158"/>
      <c r="J103" s="161"/>
      <c r="K103" s="160"/>
      <c r="L103" s="123"/>
      <c r="M103" s="147"/>
      <c r="N103" s="123"/>
      <c r="O103" s="111"/>
      <c r="P103" s="123"/>
      <c r="Q103" s="147"/>
      <c r="R103" s="123"/>
      <c r="S103" s="147"/>
      <c r="T103" s="123"/>
      <c r="U103" s="116"/>
      <c r="V103" s="148"/>
      <c r="W103" s="147"/>
      <c r="X103" s="123"/>
      <c r="Y103" s="147"/>
      <c r="Z103" s="123"/>
      <c r="AA103" s="111"/>
      <c r="AB103" s="123"/>
      <c r="AC103" s="147"/>
      <c r="AD103" s="123"/>
      <c r="AE103" s="147"/>
      <c r="AF103" s="123"/>
      <c r="AG103" s="116"/>
      <c r="AH103" s="148"/>
      <c r="AI103" s="147"/>
      <c r="AJ103" s="123"/>
      <c r="AK103" s="147"/>
      <c r="AL103" s="123"/>
      <c r="AM103" s="173"/>
      <c r="AN103" s="170">
        <v>2</v>
      </c>
      <c r="AO103" s="169">
        <f t="shared" si="118"/>
        <v>28</v>
      </c>
      <c r="AP103" s="127"/>
      <c r="AQ103" s="169" t="str">
        <f t="shared" si="119"/>
        <v/>
      </c>
      <c r="AR103" s="127">
        <v>2</v>
      </c>
      <c r="AS103" s="211" t="s">
        <v>49</v>
      </c>
      <c r="AT103" s="266" t="s">
        <v>321</v>
      </c>
      <c r="AU103" s="256" t="s">
        <v>226</v>
      </c>
    </row>
    <row r="104" spans="1:47" ht="15.75" customHeight="1">
      <c r="A104" s="171" t="s">
        <v>227</v>
      </c>
      <c r="B104" s="168" t="s">
        <v>219</v>
      </c>
      <c r="C104" s="248" t="s">
        <v>228</v>
      </c>
      <c r="D104" s="123"/>
      <c r="E104" s="160"/>
      <c r="F104" s="123"/>
      <c r="G104" s="147"/>
      <c r="H104" s="123"/>
      <c r="I104" s="158"/>
      <c r="J104" s="161"/>
      <c r="K104" s="160"/>
      <c r="L104" s="123"/>
      <c r="M104" s="147"/>
      <c r="N104" s="123"/>
      <c r="O104" s="111"/>
      <c r="P104" s="123"/>
      <c r="Q104" s="147"/>
      <c r="R104" s="123"/>
      <c r="S104" s="147"/>
      <c r="T104" s="123"/>
      <c r="U104" s="116"/>
      <c r="V104" s="148"/>
      <c r="W104" s="147"/>
      <c r="X104" s="123"/>
      <c r="Y104" s="147"/>
      <c r="Z104" s="123"/>
      <c r="AA104" s="111"/>
      <c r="AB104" s="123"/>
      <c r="AC104" s="147"/>
      <c r="AD104" s="123"/>
      <c r="AE104" s="147"/>
      <c r="AF104" s="123"/>
      <c r="AG104" s="116"/>
      <c r="AH104" s="148"/>
      <c r="AI104" s="147"/>
      <c r="AJ104" s="123"/>
      <c r="AK104" s="147"/>
      <c r="AL104" s="123"/>
      <c r="AM104" s="173"/>
      <c r="AN104" s="170">
        <v>1</v>
      </c>
      <c r="AO104" s="169">
        <f t="shared" si="118"/>
        <v>14</v>
      </c>
      <c r="AP104" s="127">
        <v>1</v>
      </c>
      <c r="AQ104" s="169">
        <f t="shared" si="119"/>
        <v>14</v>
      </c>
      <c r="AR104" s="127">
        <v>2</v>
      </c>
      <c r="AS104" s="211" t="s">
        <v>54</v>
      </c>
      <c r="AT104" s="266" t="s">
        <v>319</v>
      </c>
      <c r="AU104" s="256" t="s">
        <v>229</v>
      </c>
    </row>
    <row r="105" spans="1:47" ht="15.75" customHeight="1">
      <c r="A105" s="172" t="s">
        <v>230</v>
      </c>
      <c r="B105" s="168" t="s">
        <v>219</v>
      </c>
      <c r="C105" s="248" t="s">
        <v>231</v>
      </c>
      <c r="D105" s="123"/>
      <c r="E105" s="160"/>
      <c r="F105" s="123"/>
      <c r="G105" s="147"/>
      <c r="H105" s="123"/>
      <c r="I105" s="158"/>
      <c r="J105" s="161"/>
      <c r="K105" s="160"/>
      <c r="L105" s="123"/>
      <c r="M105" s="147"/>
      <c r="N105" s="123"/>
      <c r="O105" s="111"/>
      <c r="P105" s="123"/>
      <c r="Q105" s="147"/>
      <c r="R105" s="123"/>
      <c r="S105" s="147"/>
      <c r="T105" s="123"/>
      <c r="U105" s="116"/>
      <c r="V105" s="148"/>
      <c r="W105" s="147"/>
      <c r="X105" s="123"/>
      <c r="Y105" s="147"/>
      <c r="Z105" s="123"/>
      <c r="AA105" s="111"/>
      <c r="AB105" s="123"/>
      <c r="AC105" s="147"/>
      <c r="AD105" s="123"/>
      <c r="AE105" s="147"/>
      <c r="AF105" s="123"/>
      <c r="AG105" s="116"/>
      <c r="AH105" s="148"/>
      <c r="AI105" s="147"/>
      <c r="AJ105" s="123"/>
      <c r="AK105" s="147"/>
      <c r="AL105" s="123"/>
      <c r="AM105" s="173"/>
      <c r="AN105" s="170">
        <v>1</v>
      </c>
      <c r="AO105" s="169">
        <f t="shared" si="118"/>
        <v>14</v>
      </c>
      <c r="AP105" s="127">
        <v>1</v>
      </c>
      <c r="AQ105" s="169">
        <f t="shared" si="119"/>
        <v>14</v>
      </c>
      <c r="AR105" s="127">
        <v>2</v>
      </c>
      <c r="AS105" s="211" t="s">
        <v>54</v>
      </c>
      <c r="AT105" s="266" t="s">
        <v>319</v>
      </c>
      <c r="AU105" s="253" t="s">
        <v>229</v>
      </c>
    </row>
    <row r="106" spans="1:47" ht="15.75" customHeight="1">
      <c r="A106" s="172" t="s">
        <v>232</v>
      </c>
      <c r="B106" s="168" t="s">
        <v>219</v>
      </c>
      <c r="C106" s="248" t="s">
        <v>233</v>
      </c>
      <c r="D106" s="123"/>
      <c r="E106" s="160"/>
      <c r="F106" s="123"/>
      <c r="G106" s="147"/>
      <c r="H106" s="123"/>
      <c r="I106" s="158"/>
      <c r="J106" s="161"/>
      <c r="K106" s="160"/>
      <c r="L106" s="123"/>
      <c r="M106" s="147"/>
      <c r="N106" s="123"/>
      <c r="O106" s="111"/>
      <c r="P106" s="123"/>
      <c r="Q106" s="147"/>
      <c r="R106" s="123"/>
      <c r="S106" s="147"/>
      <c r="T106" s="123"/>
      <c r="U106" s="116"/>
      <c r="V106" s="148"/>
      <c r="W106" s="147"/>
      <c r="X106" s="123"/>
      <c r="Y106" s="147"/>
      <c r="Z106" s="123"/>
      <c r="AA106" s="111"/>
      <c r="AB106" s="123"/>
      <c r="AC106" s="147"/>
      <c r="AD106" s="123"/>
      <c r="AE106" s="147"/>
      <c r="AF106" s="123"/>
      <c r="AG106" s="116"/>
      <c r="AH106" s="148"/>
      <c r="AI106" s="147"/>
      <c r="AJ106" s="123"/>
      <c r="AK106" s="147"/>
      <c r="AL106" s="123"/>
      <c r="AM106" s="173"/>
      <c r="AN106" s="170">
        <v>1</v>
      </c>
      <c r="AO106" s="169">
        <f t="shared" si="118"/>
        <v>14</v>
      </c>
      <c r="AP106" s="127">
        <v>1</v>
      </c>
      <c r="AQ106" s="169">
        <f t="shared" si="119"/>
        <v>14</v>
      </c>
      <c r="AR106" s="127">
        <v>2</v>
      </c>
      <c r="AS106" s="211" t="s">
        <v>49</v>
      </c>
      <c r="AT106" s="318" t="s">
        <v>235</v>
      </c>
      <c r="AU106" s="256" t="s">
        <v>234</v>
      </c>
    </row>
    <row r="107" spans="1:47" ht="15.75" customHeight="1">
      <c r="A107" s="171" t="s">
        <v>236</v>
      </c>
      <c r="B107" s="168" t="s">
        <v>219</v>
      </c>
      <c r="C107" s="249" t="s">
        <v>237</v>
      </c>
      <c r="D107" s="123"/>
      <c r="E107" s="160"/>
      <c r="F107" s="123"/>
      <c r="G107" s="147"/>
      <c r="H107" s="123"/>
      <c r="I107" s="158"/>
      <c r="J107" s="161"/>
      <c r="K107" s="160"/>
      <c r="L107" s="123"/>
      <c r="M107" s="147"/>
      <c r="N107" s="123"/>
      <c r="O107" s="111"/>
      <c r="P107" s="123"/>
      <c r="Q107" s="147"/>
      <c r="R107" s="123"/>
      <c r="S107" s="147"/>
      <c r="T107" s="123"/>
      <c r="U107" s="116"/>
      <c r="V107" s="148"/>
      <c r="W107" s="147"/>
      <c r="X107" s="123"/>
      <c r="Y107" s="147"/>
      <c r="Z107" s="123"/>
      <c r="AA107" s="111"/>
      <c r="AB107" s="123"/>
      <c r="AC107" s="147"/>
      <c r="AD107" s="123"/>
      <c r="AE107" s="147"/>
      <c r="AF107" s="123"/>
      <c r="AG107" s="116"/>
      <c r="AH107" s="148"/>
      <c r="AI107" s="147"/>
      <c r="AJ107" s="123"/>
      <c r="AK107" s="147"/>
      <c r="AL107" s="123"/>
      <c r="AM107" s="173"/>
      <c r="AN107" s="170">
        <v>1</v>
      </c>
      <c r="AO107" s="169">
        <f t="shared" si="118"/>
        <v>14</v>
      </c>
      <c r="AP107" s="127">
        <v>1</v>
      </c>
      <c r="AQ107" s="169">
        <f t="shared" si="119"/>
        <v>14</v>
      </c>
      <c r="AR107" s="127">
        <v>2</v>
      </c>
      <c r="AS107" s="211" t="s">
        <v>49</v>
      </c>
      <c r="AT107" s="266" t="s">
        <v>235</v>
      </c>
      <c r="AU107" s="323" t="s">
        <v>238</v>
      </c>
    </row>
    <row r="108" spans="1:47" ht="15.75" customHeight="1">
      <c r="A108" s="171" t="s">
        <v>239</v>
      </c>
      <c r="B108" s="168" t="s">
        <v>219</v>
      </c>
      <c r="C108" s="249" t="s">
        <v>240</v>
      </c>
      <c r="D108" s="123"/>
      <c r="E108" s="160"/>
      <c r="F108" s="123"/>
      <c r="G108" s="147"/>
      <c r="H108" s="123"/>
      <c r="I108" s="158"/>
      <c r="J108" s="161"/>
      <c r="K108" s="160"/>
      <c r="L108" s="123"/>
      <c r="M108" s="147"/>
      <c r="N108" s="123"/>
      <c r="O108" s="111"/>
      <c r="P108" s="123"/>
      <c r="Q108" s="147"/>
      <c r="R108" s="123"/>
      <c r="S108" s="147"/>
      <c r="T108" s="123"/>
      <c r="U108" s="116"/>
      <c r="V108" s="148"/>
      <c r="W108" s="147"/>
      <c r="X108" s="123"/>
      <c r="Y108" s="147"/>
      <c r="Z108" s="123"/>
      <c r="AA108" s="111"/>
      <c r="AB108" s="123"/>
      <c r="AC108" s="147"/>
      <c r="AD108" s="123"/>
      <c r="AE108" s="147"/>
      <c r="AF108" s="123"/>
      <c r="AG108" s="116"/>
      <c r="AH108" s="148"/>
      <c r="AI108" s="147"/>
      <c r="AJ108" s="123"/>
      <c r="AK108" s="147"/>
      <c r="AL108" s="123"/>
      <c r="AM108" s="173"/>
      <c r="AN108" s="170">
        <v>1</v>
      </c>
      <c r="AO108" s="169">
        <f t="shared" si="118"/>
        <v>14</v>
      </c>
      <c r="AP108" s="127">
        <v>1</v>
      </c>
      <c r="AQ108" s="169">
        <f t="shared" si="119"/>
        <v>14</v>
      </c>
      <c r="AR108" s="127">
        <v>2</v>
      </c>
      <c r="AS108" s="211" t="s">
        <v>49</v>
      </c>
      <c r="AT108" s="270" t="s">
        <v>75</v>
      </c>
      <c r="AU108" s="322" t="s">
        <v>238</v>
      </c>
    </row>
    <row r="109" spans="1:47" ht="15.75" customHeight="1">
      <c r="A109" s="171" t="s">
        <v>241</v>
      </c>
      <c r="B109" s="168" t="s">
        <v>219</v>
      </c>
      <c r="C109" s="250" t="s">
        <v>242</v>
      </c>
      <c r="D109" s="123"/>
      <c r="E109" s="160"/>
      <c r="F109" s="123"/>
      <c r="G109" s="147"/>
      <c r="H109" s="123"/>
      <c r="I109" s="158"/>
      <c r="J109" s="161"/>
      <c r="K109" s="160"/>
      <c r="L109" s="123"/>
      <c r="M109" s="147"/>
      <c r="N109" s="123"/>
      <c r="O109" s="111"/>
      <c r="P109" s="123"/>
      <c r="Q109" s="147"/>
      <c r="R109" s="123"/>
      <c r="S109" s="147"/>
      <c r="T109" s="123"/>
      <c r="U109" s="116"/>
      <c r="V109" s="148"/>
      <c r="W109" s="147"/>
      <c r="X109" s="123"/>
      <c r="Y109" s="147"/>
      <c r="Z109" s="123"/>
      <c r="AA109" s="111"/>
      <c r="AB109" s="123"/>
      <c r="AC109" s="147"/>
      <c r="AD109" s="123"/>
      <c r="AE109" s="147"/>
      <c r="AF109" s="123"/>
      <c r="AG109" s="116"/>
      <c r="AH109" s="148"/>
      <c r="AI109" s="147"/>
      <c r="AJ109" s="123"/>
      <c r="AK109" s="147"/>
      <c r="AL109" s="123"/>
      <c r="AM109" s="173"/>
      <c r="AN109" s="170"/>
      <c r="AO109" s="169" t="str">
        <f t="shared" si="118"/>
        <v/>
      </c>
      <c r="AP109" s="127">
        <v>2</v>
      </c>
      <c r="AQ109" s="169">
        <f t="shared" si="119"/>
        <v>28</v>
      </c>
      <c r="AR109" s="127">
        <v>2</v>
      </c>
      <c r="AS109" s="211" t="s">
        <v>54</v>
      </c>
      <c r="AT109" s="270" t="s">
        <v>75</v>
      </c>
      <c r="AU109" s="253" t="s">
        <v>130</v>
      </c>
    </row>
    <row r="110" spans="1:47" ht="15.75" customHeight="1">
      <c r="A110" s="171" t="s">
        <v>244</v>
      </c>
      <c r="B110" s="168" t="s">
        <v>219</v>
      </c>
      <c r="C110" s="249" t="s">
        <v>243</v>
      </c>
      <c r="D110" s="123"/>
      <c r="E110" s="160"/>
      <c r="F110" s="123"/>
      <c r="G110" s="147"/>
      <c r="H110" s="123"/>
      <c r="I110" s="158"/>
      <c r="J110" s="161"/>
      <c r="K110" s="160"/>
      <c r="L110" s="123"/>
      <c r="M110" s="147"/>
      <c r="N110" s="123"/>
      <c r="O110" s="111"/>
      <c r="P110" s="123"/>
      <c r="Q110" s="147"/>
      <c r="R110" s="123"/>
      <c r="S110" s="147"/>
      <c r="T110" s="123"/>
      <c r="U110" s="116"/>
      <c r="V110" s="148"/>
      <c r="W110" s="147"/>
      <c r="X110" s="123"/>
      <c r="Y110" s="147"/>
      <c r="Z110" s="123"/>
      <c r="AA110" s="111"/>
      <c r="AB110" s="123"/>
      <c r="AC110" s="147"/>
      <c r="AD110" s="123"/>
      <c r="AE110" s="147"/>
      <c r="AF110" s="123"/>
      <c r="AG110" s="116"/>
      <c r="AH110" s="148"/>
      <c r="AI110" s="147"/>
      <c r="AJ110" s="123"/>
      <c r="AK110" s="147"/>
      <c r="AL110" s="123"/>
      <c r="AM110" s="173"/>
      <c r="AN110" s="170"/>
      <c r="AO110" s="169" t="str">
        <f t="shared" si="118"/>
        <v/>
      </c>
      <c r="AP110" s="127">
        <v>2</v>
      </c>
      <c r="AQ110" s="169">
        <f t="shared" si="119"/>
        <v>28</v>
      </c>
      <c r="AR110" s="127">
        <v>2</v>
      </c>
      <c r="AS110" s="211" t="s">
        <v>54</v>
      </c>
      <c r="AT110" s="270" t="s">
        <v>75</v>
      </c>
      <c r="AU110" s="253" t="s">
        <v>130</v>
      </c>
    </row>
    <row r="111" spans="1:47" ht="15.75" customHeight="1">
      <c r="A111" s="156" t="s">
        <v>166</v>
      </c>
      <c r="B111" s="168" t="s">
        <v>219</v>
      </c>
      <c r="C111" s="250" t="s">
        <v>245</v>
      </c>
      <c r="D111" s="123"/>
      <c r="E111" s="160"/>
      <c r="F111" s="123"/>
      <c r="G111" s="147"/>
      <c r="H111" s="123"/>
      <c r="I111" s="158"/>
      <c r="J111" s="161"/>
      <c r="K111" s="160"/>
      <c r="L111" s="123"/>
      <c r="M111" s="147"/>
      <c r="N111" s="123"/>
      <c r="O111" s="111"/>
      <c r="P111" s="123"/>
      <c r="Q111" s="147"/>
      <c r="R111" s="123"/>
      <c r="S111" s="147"/>
      <c r="T111" s="123"/>
      <c r="U111" s="116"/>
      <c r="V111" s="148"/>
      <c r="W111" s="147"/>
      <c r="X111" s="123"/>
      <c r="Y111" s="147"/>
      <c r="Z111" s="123"/>
      <c r="AA111" s="111"/>
      <c r="AB111" s="123"/>
      <c r="AC111" s="147"/>
      <c r="AD111" s="123"/>
      <c r="AE111" s="147"/>
      <c r="AF111" s="123"/>
      <c r="AG111" s="116"/>
      <c r="AH111" s="148"/>
      <c r="AI111" s="147"/>
      <c r="AJ111" s="123"/>
      <c r="AK111" s="147"/>
      <c r="AL111" s="123"/>
      <c r="AM111" s="173"/>
      <c r="AN111" s="170"/>
      <c r="AO111" s="169" t="str">
        <f t="shared" si="118"/>
        <v/>
      </c>
      <c r="AP111" s="127">
        <v>2</v>
      </c>
      <c r="AQ111" s="169">
        <f t="shared" si="119"/>
        <v>28</v>
      </c>
      <c r="AR111" s="127">
        <v>2</v>
      </c>
      <c r="AS111" s="211" t="s">
        <v>54</v>
      </c>
      <c r="AT111" s="270" t="s">
        <v>75</v>
      </c>
      <c r="AU111" s="253" t="s">
        <v>130</v>
      </c>
    </row>
    <row r="112" spans="1:47" ht="15.75" customHeight="1">
      <c r="A112" s="172" t="s">
        <v>246</v>
      </c>
      <c r="B112" s="168" t="s">
        <v>219</v>
      </c>
      <c r="C112" s="248" t="s">
        <v>247</v>
      </c>
      <c r="D112" s="123"/>
      <c r="E112" s="160"/>
      <c r="F112" s="123"/>
      <c r="G112" s="147"/>
      <c r="H112" s="123"/>
      <c r="I112" s="158"/>
      <c r="J112" s="161"/>
      <c r="K112" s="160"/>
      <c r="L112" s="123"/>
      <c r="M112" s="147"/>
      <c r="N112" s="123"/>
      <c r="O112" s="111"/>
      <c r="P112" s="123"/>
      <c r="Q112" s="147"/>
      <c r="R112" s="123"/>
      <c r="S112" s="147"/>
      <c r="T112" s="123"/>
      <c r="U112" s="116"/>
      <c r="V112" s="148"/>
      <c r="W112" s="147"/>
      <c r="X112" s="123"/>
      <c r="Y112" s="147"/>
      <c r="Z112" s="123"/>
      <c r="AA112" s="111"/>
      <c r="AB112" s="123"/>
      <c r="AC112" s="147"/>
      <c r="AD112" s="123"/>
      <c r="AE112" s="147"/>
      <c r="AF112" s="123"/>
      <c r="AG112" s="116"/>
      <c r="AH112" s="148"/>
      <c r="AI112" s="147"/>
      <c r="AJ112" s="123"/>
      <c r="AK112" s="147"/>
      <c r="AL112" s="123"/>
      <c r="AM112" s="173"/>
      <c r="AN112" s="170"/>
      <c r="AO112" s="169" t="str">
        <f t="shared" si="118"/>
        <v/>
      </c>
      <c r="AP112" s="127">
        <v>2</v>
      </c>
      <c r="AQ112" s="169">
        <f t="shared" si="119"/>
        <v>28</v>
      </c>
      <c r="AR112" s="127">
        <v>2</v>
      </c>
      <c r="AS112" s="211" t="s">
        <v>54</v>
      </c>
      <c r="AT112" s="318" t="s">
        <v>137</v>
      </c>
      <c r="AU112" s="253" t="s">
        <v>134</v>
      </c>
    </row>
    <row r="113" spans="1:47" ht="15.75" customHeight="1">
      <c r="A113" s="172" t="s">
        <v>249</v>
      </c>
      <c r="B113" s="168" t="s">
        <v>219</v>
      </c>
      <c r="C113" s="248" t="s">
        <v>248</v>
      </c>
      <c r="D113" s="123"/>
      <c r="E113" s="160"/>
      <c r="F113" s="123"/>
      <c r="G113" s="147"/>
      <c r="H113" s="123"/>
      <c r="I113" s="158"/>
      <c r="J113" s="161"/>
      <c r="K113" s="160"/>
      <c r="L113" s="123"/>
      <c r="M113" s="147"/>
      <c r="N113" s="123"/>
      <c r="O113" s="111"/>
      <c r="P113" s="123"/>
      <c r="Q113" s="147"/>
      <c r="R113" s="123"/>
      <c r="S113" s="147"/>
      <c r="T113" s="123"/>
      <c r="U113" s="116"/>
      <c r="V113" s="148"/>
      <c r="W113" s="147"/>
      <c r="X113" s="123"/>
      <c r="Y113" s="147"/>
      <c r="Z113" s="123"/>
      <c r="AA113" s="111"/>
      <c r="AB113" s="123"/>
      <c r="AC113" s="147"/>
      <c r="AD113" s="123"/>
      <c r="AE113" s="147"/>
      <c r="AF113" s="123"/>
      <c r="AG113" s="116"/>
      <c r="AH113" s="148"/>
      <c r="AI113" s="147"/>
      <c r="AJ113" s="123"/>
      <c r="AK113" s="147"/>
      <c r="AL113" s="123"/>
      <c r="AM113" s="173"/>
      <c r="AN113" s="170">
        <v>1</v>
      </c>
      <c r="AO113" s="169">
        <f t="shared" si="118"/>
        <v>14</v>
      </c>
      <c r="AP113" s="127">
        <v>1</v>
      </c>
      <c r="AQ113" s="169">
        <f t="shared" si="119"/>
        <v>14</v>
      </c>
      <c r="AR113" s="127">
        <v>2</v>
      </c>
      <c r="AS113" s="211" t="s">
        <v>44</v>
      </c>
      <c r="AT113" s="266" t="s">
        <v>250</v>
      </c>
      <c r="AU113" s="324" t="s">
        <v>251</v>
      </c>
    </row>
    <row r="114" spans="1:47" ht="15.75" customHeight="1">
      <c r="A114" s="172" t="s">
        <v>164</v>
      </c>
      <c r="B114" s="168" t="s">
        <v>219</v>
      </c>
      <c r="C114" s="248" t="s">
        <v>252</v>
      </c>
      <c r="D114" s="123"/>
      <c r="E114" s="160"/>
      <c r="F114" s="123"/>
      <c r="G114" s="147"/>
      <c r="H114" s="123"/>
      <c r="I114" s="158"/>
      <c r="J114" s="161"/>
      <c r="K114" s="160"/>
      <c r="L114" s="123"/>
      <c r="M114" s="147"/>
      <c r="N114" s="123"/>
      <c r="O114" s="111"/>
      <c r="P114" s="123"/>
      <c r="Q114" s="147"/>
      <c r="R114" s="123"/>
      <c r="S114" s="147"/>
      <c r="T114" s="123"/>
      <c r="U114" s="116"/>
      <c r="V114" s="148"/>
      <c r="W114" s="147"/>
      <c r="X114" s="123"/>
      <c r="Y114" s="147"/>
      <c r="Z114" s="123"/>
      <c r="AA114" s="111"/>
      <c r="AB114" s="123"/>
      <c r="AC114" s="147"/>
      <c r="AD114" s="123"/>
      <c r="AE114" s="147"/>
      <c r="AF114" s="123"/>
      <c r="AG114" s="116"/>
      <c r="AH114" s="148"/>
      <c r="AI114" s="147"/>
      <c r="AJ114" s="123"/>
      <c r="AK114" s="147"/>
      <c r="AL114" s="123"/>
      <c r="AM114" s="173"/>
      <c r="AN114" s="170">
        <v>1</v>
      </c>
      <c r="AO114" s="169">
        <f t="shared" si="118"/>
        <v>14</v>
      </c>
      <c r="AP114" s="127">
        <v>1</v>
      </c>
      <c r="AQ114" s="169">
        <f t="shared" si="119"/>
        <v>14</v>
      </c>
      <c r="AR114" s="127">
        <v>2</v>
      </c>
      <c r="AS114" s="211" t="s">
        <v>54</v>
      </c>
      <c r="AT114" s="318" t="s">
        <v>137</v>
      </c>
      <c r="AU114" s="256" t="s">
        <v>253</v>
      </c>
    </row>
    <row r="115" spans="1:47" ht="15.75" customHeight="1">
      <c r="A115" s="172" t="s">
        <v>258</v>
      </c>
      <c r="B115" s="168" t="s">
        <v>219</v>
      </c>
      <c r="C115" s="248" t="s">
        <v>257</v>
      </c>
      <c r="D115" s="123"/>
      <c r="E115" s="160"/>
      <c r="F115" s="123"/>
      <c r="G115" s="147"/>
      <c r="H115" s="123"/>
      <c r="I115" s="158"/>
      <c r="J115" s="161"/>
      <c r="K115" s="160"/>
      <c r="L115" s="123"/>
      <c r="M115" s="147"/>
      <c r="N115" s="123"/>
      <c r="O115" s="111"/>
      <c r="P115" s="123"/>
      <c r="Q115" s="147"/>
      <c r="R115" s="123"/>
      <c r="S115" s="147"/>
      <c r="T115" s="123"/>
      <c r="U115" s="116"/>
      <c r="V115" s="148"/>
      <c r="W115" s="147"/>
      <c r="X115" s="123"/>
      <c r="Y115" s="147"/>
      <c r="Z115" s="123"/>
      <c r="AA115" s="111"/>
      <c r="AB115" s="123"/>
      <c r="AC115" s="147"/>
      <c r="AD115" s="123"/>
      <c r="AE115" s="147"/>
      <c r="AF115" s="123"/>
      <c r="AG115" s="116"/>
      <c r="AH115" s="148"/>
      <c r="AI115" s="147"/>
      <c r="AJ115" s="123"/>
      <c r="AK115" s="147"/>
      <c r="AL115" s="123"/>
      <c r="AM115" s="173"/>
      <c r="AN115" s="170"/>
      <c r="AO115" s="169" t="str">
        <f t="shared" si="118"/>
        <v/>
      </c>
      <c r="AP115" s="127">
        <v>2</v>
      </c>
      <c r="AQ115" s="169">
        <f t="shared" si="119"/>
        <v>28</v>
      </c>
      <c r="AR115" s="127">
        <v>2</v>
      </c>
      <c r="AS115" s="211" t="s">
        <v>54</v>
      </c>
      <c r="AT115" s="318" t="s">
        <v>137</v>
      </c>
      <c r="AU115" s="256" t="s">
        <v>259</v>
      </c>
    </row>
    <row r="116" spans="1:47" ht="15.75" customHeight="1">
      <c r="A116" s="213" t="s">
        <v>295</v>
      </c>
      <c r="B116" s="214" t="s">
        <v>219</v>
      </c>
      <c r="C116" s="271" t="s">
        <v>296</v>
      </c>
      <c r="D116" s="100"/>
      <c r="E116" s="113"/>
      <c r="F116" s="100"/>
      <c r="G116" s="101"/>
      <c r="H116" s="100"/>
      <c r="I116" s="215"/>
      <c r="J116" s="119"/>
      <c r="K116" s="113"/>
      <c r="L116" s="100"/>
      <c r="M116" s="101"/>
      <c r="N116" s="100"/>
      <c r="O116" s="104"/>
      <c r="P116" s="100"/>
      <c r="Q116" s="101"/>
      <c r="R116" s="100"/>
      <c r="S116" s="101"/>
      <c r="T116" s="100"/>
      <c r="U116" s="105"/>
      <c r="V116" s="103"/>
      <c r="W116" s="101"/>
      <c r="X116" s="100"/>
      <c r="Y116" s="101"/>
      <c r="Z116" s="100"/>
      <c r="AA116" s="104"/>
      <c r="AB116" s="100"/>
      <c r="AC116" s="101"/>
      <c r="AD116" s="100"/>
      <c r="AE116" s="101"/>
      <c r="AF116" s="100"/>
      <c r="AG116" s="105"/>
      <c r="AH116" s="103"/>
      <c r="AI116" s="101"/>
      <c r="AJ116" s="100"/>
      <c r="AK116" s="101"/>
      <c r="AL116" s="100"/>
      <c r="AM116" s="173"/>
      <c r="AN116" s="216">
        <v>1</v>
      </c>
      <c r="AO116" s="136">
        <f t="shared" si="118"/>
        <v>14</v>
      </c>
      <c r="AP116" s="217">
        <v>1</v>
      </c>
      <c r="AQ116" s="136">
        <f t="shared" si="119"/>
        <v>14</v>
      </c>
      <c r="AR116" s="217">
        <v>3</v>
      </c>
      <c r="AS116" s="218" t="s">
        <v>54</v>
      </c>
      <c r="AT116" s="318" t="s">
        <v>137</v>
      </c>
      <c r="AU116" s="253" t="s">
        <v>140</v>
      </c>
    </row>
    <row r="117" spans="1:47" ht="15.75" customHeight="1">
      <c r="A117" s="172" t="s">
        <v>254</v>
      </c>
      <c r="B117" s="168" t="s">
        <v>219</v>
      </c>
      <c r="C117" s="248" t="s">
        <v>279</v>
      </c>
      <c r="D117" s="123"/>
      <c r="E117" s="160"/>
      <c r="F117" s="123"/>
      <c r="G117" s="147"/>
      <c r="H117" s="123"/>
      <c r="I117" s="158"/>
      <c r="J117" s="161"/>
      <c r="K117" s="160"/>
      <c r="L117" s="123"/>
      <c r="M117" s="147"/>
      <c r="N117" s="123"/>
      <c r="O117" s="111"/>
      <c r="P117" s="123"/>
      <c r="Q117" s="147"/>
      <c r="R117" s="123"/>
      <c r="S117" s="147"/>
      <c r="T117" s="123"/>
      <c r="U117" s="116"/>
      <c r="V117" s="148"/>
      <c r="W117" s="147"/>
      <c r="X117" s="123"/>
      <c r="Y117" s="147"/>
      <c r="Z117" s="123"/>
      <c r="AA117" s="111"/>
      <c r="AB117" s="123"/>
      <c r="AC117" s="147"/>
      <c r="AD117" s="123"/>
      <c r="AE117" s="147"/>
      <c r="AF117" s="123"/>
      <c r="AG117" s="116"/>
      <c r="AH117" s="148"/>
      <c r="AI117" s="147"/>
      <c r="AJ117" s="123"/>
      <c r="AK117" s="147"/>
      <c r="AL117" s="123"/>
      <c r="AM117" s="173"/>
      <c r="AN117" s="170"/>
      <c r="AO117" s="169" t="str">
        <f t="shared" si="118"/>
        <v/>
      </c>
      <c r="AP117" s="127">
        <v>2</v>
      </c>
      <c r="AQ117" s="169">
        <f t="shared" si="119"/>
        <v>28</v>
      </c>
      <c r="AR117" s="127">
        <v>2</v>
      </c>
      <c r="AS117" s="211" t="s">
        <v>54</v>
      </c>
      <c r="AT117" s="266" t="s">
        <v>255</v>
      </c>
      <c r="AU117" s="256" t="s">
        <v>256</v>
      </c>
    </row>
    <row r="118" spans="1:47" ht="15.75" customHeight="1">
      <c r="A118" s="156" t="s">
        <v>266</v>
      </c>
      <c r="B118" s="146" t="s">
        <v>219</v>
      </c>
      <c r="C118" s="251" t="s">
        <v>267</v>
      </c>
      <c r="D118" s="123"/>
      <c r="E118" s="160"/>
      <c r="F118" s="123"/>
      <c r="G118" s="147"/>
      <c r="H118" s="123"/>
      <c r="I118" s="158"/>
      <c r="J118" s="161"/>
      <c r="K118" s="160"/>
      <c r="L118" s="123"/>
      <c r="M118" s="147"/>
      <c r="N118" s="123"/>
      <c r="O118" s="111"/>
      <c r="P118" s="123"/>
      <c r="Q118" s="147"/>
      <c r="R118" s="123"/>
      <c r="S118" s="147"/>
      <c r="T118" s="123"/>
      <c r="U118" s="116"/>
      <c r="V118" s="148"/>
      <c r="W118" s="147"/>
      <c r="X118" s="123"/>
      <c r="Y118" s="147"/>
      <c r="Z118" s="123"/>
      <c r="AA118" s="111"/>
      <c r="AB118" s="123"/>
      <c r="AC118" s="147"/>
      <c r="AD118" s="123"/>
      <c r="AE118" s="147"/>
      <c r="AF118" s="123"/>
      <c r="AG118" s="116"/>
      <c r="AH118" s="148"/>
      <c r="AI118" s="147"/>
      <c r="AJ118" s="123"/>
      <c r="AK118" s="147"/>
      <c r="AL118" s="123"/>
      <c r="AM118" s="173"/>
      <c r="AN118" s="170"/>
      <c r="AO118" s="169"/>
      <c r="AP118" s="127">
        <v>4</v>
      </c>
      <c r="AQ118" s="169">
        <v>56</v>
      </c>
      <c r="AR118" s="127">
        <v>2</v>
      </c>
      <c r="AS118" s="211" t="s">
        <v>54</v>
      </c>
      <c r="AT118" s="318" t="s">
        <v>223</v>
      </c>
      <c r="AU118" s="253" t="s">
        <v>129</v>
      </c>
    </row>
    <row r="119" spans="1:47" ht="15.75" customHeight="1">
      <c r="A119" s="156" t="s">
        <v>297</v>
      </c>
      <c r="B119" s="146" t="s">
        <v>219</v>
      </c>
      <c r="C119" s="267" t="s">
        <v>298</v>
      </c>
      <c r="D119" s="123"/>
      <c r="E119" s="160"/>
      <c r="F119" s="123"/>
      <c r="G119" s="147"/>
      <c r="H119" s="123"/>
      <c r="I119" s="158"/>
      <c r="J119" s="161"/>
      <c r="K119" s="160"/>
      <c r="L119" s="123"/>
      <c r="M119" s="147"/>
      <c r="N119" s="123"/>
      <c r="O119" s="111"/>
      <c r="P119" s="123"/>
      <c r="Q119" s="147"/>
      <c r="R119" s="123"/>
      <c r="S119" s="147"/>
      <c r="T119" s="123"/>
      <c r="U119" s="116"/>
      <c r="V119" s="148"/>
      <c r="W119" s="147"/>
      <c r="X119" s="123"/>
      <c r="Y119" s="147"/>
      <c r="Z119" s="123"/>
      <c r="AA119" s="111"/>
      <c r="AB119" s="123"/>
      <c r="AC119" s="147"/>
      <c r="AD119" s="123"/>
      <c r="AE119" s="147"/>
      <c r="AF119" s="123"/>
      <c r="AG119" s="116"/>
      <c r="AH119" s="148"/>
      <c r="AI119" s="147"/>
      <c r="AJ119" s="123"/>
      <c r="AK119" s="147"/>
      <c r="AL119" s="123"/>
      <c r="AM119" s="173"/>
      <c r="AN119" s="170"/>
      <c r="AO119" s="169"/>
      <c r="AP119" s="127">
        <v>4</v>
      </c>
      <c r="AQ119" s="169">
        <v>56</v>
      </c>
      <c r="AR119" s="127">
        <v>2</v>
      </c>
      <c r="AS119" s="211" t="s">
        <v>54</v>
      </c>
      <c r="AT119" s="318" t="s">
        <v>223</v>
      </c>
      <c r="AU119" s="253" t="s">
        <v>129</v>
      </c>
    </row>
    <row r="120" spans="1:47" ht="15.75" customHeight="1">
      <c r="A120" s="156" t="s">
        <v>300</v>
      </c>
      <c r="B120" s="146" t="s">
        <v>219</v>
      </c>
      <c r="C120" s="267" t="s">
        <v>299</v>
      </c>
      <c r="D120" s="123"/>
      <c r="E120" s="160"/>
      <c r="F120" s="123"/>
      <c r="G120" s="147"/>
      <c r="H120" s="123"/>
      <c r="I120" s="158"/>
      <c r="J120" s="161"/>
      <c r="K120" s="160"/>
      <c r="L120" s="123"/>
      <c r="M120" s="147"/>
      <c r="N120" s="123"/>
      <c r="O120" s="111"/>
      <c r="P120" s="123"/>
      <c r="Q120" s="147"/>
      <c r="R120" s="123"/>
      <c r="S120" s="147"/>
      <c r="T120" s="123"/>
      <c r="U120" s="116"/>
      <c r="V120" s="148"/>
      <c r="W120" s="147"/>
      <c r="X120" s="123"/>
      <c r="Y120" s="147"/>
      <c r="Z120" s="123"/>
      <c r="AA120" s="111"/>
      <c r="AB120" s="123"/>
      <c r="AC120" s="147"/>
      <c r="AD120" s="123"/>
      <c r="AE120" s="147"/>
      <c r="AF120" s="123"/>
      <c r="AG120" s="116"/>
      <c r="AH120" s="148"/>
      <c r="AI120" s="147"/>
      <c r="AJ120" s="123"/>
      <c r="AK120" s="147"/>
      <c r="AL120" s="123"/>
      <c r="AM120" s="173"/>
      <c r="AN120" s="170"/>
      <c r="AO120" s="169"/>
      <c r="AP120" s="127">
        <v>4</v>
      </c>
      <c r="AQ120" s="169">
        <v>56</v>
      </c>
      <c r="AR120" s="127">
        <v>2</v>
      </c>
      <c r="AS120" s="211" t="s">
        <v>54</v>
      </c>
      <c r="AT120" s="318" t="s">
        <v>223</v>
      </c>
      <c r="AU120" s="253" t="s">
        <v>129</v>
      </c>
    </row>
    <row r="121" spans="1:47" ht="15.75" customHeight="1">
      <c r="A121" s="156" t="s">
        <v>301</v>
      </c>
      <c r="B121" s="146" t="s">
        <v>219</v>
      </c>
      <c r="C121" s="267" t="s">
        <v>302</v>
      </c>
      <c r="D121" s="123"/>
      <c r="E121" s="160"/>
      <c r="F121" s="123"/>
      <c r="G121" s="147"/>
      <c r="H121" s="123"/>
      <c r="I121" s="158"/>
      <c r="J121" s="161"/>
      <c r="K121" s="160"/>
      <c r="L121" s="123"/>
      <c r="M121" s="147"/>
      <c r="N121" s="123"/>
      <c r="O121" s="111"/>
      <c r="P121" s="123"/>
      <c r="Q121" s="147"/>
      <c r="R121" s="123"/>
      <c r="S121" s="147"/>
      <c r="T121" s="123"/>
      <c r="U121" s="116"/>
      <c r="V121" s="148"/>
      <c r="W121" s="147"/>
      <c r="X121" s="123"/>
      <c r="Y121" s="147"/>
      <c r="Z121" s="123"/>
      <c r="AA121" s="111"/>
      <c r="AB121" s="123"/>
      <c r="AC121" s="147"/>
      <c r="AD121" s="123"/>
      <c r="AE121" s="147"/>
      <c r="AF121" s="123"/>
      <c r="AG121" s="116"/>
      <c r="AH121" s="148"/>
      <c r="AI121" s="147"/>
      <c r="AJ121" s="123"/>
      <c r="AK121" s="147"/>
      <c r="AL121" s="123"/>
      <c r="AM121" s="173"/>
      <c r="AN121" s="170"/>
      <c r="AO121" s="169"/>
      <c r="AP121" s="127">
        <v>4</v>
      </c>
      <c r="AQ121" s="169">
        <v>56</v>
      </c>
      <c r="AR121" s="127">
        <v>2</v>
      </c>
      <c r="AS121" s="211" t="s">
        <v>54</v>
      </c>
      <c r="AT121" s="318" t="s">
        <v>223</v>
      </c>
      <c r="AU121" s="253" t="s">
        <v>129</v>
      </c>
    </row>
    <row r="122" spans="1:47" ht="15.75" customHeight="1">
      <c r="A122" s="156" t="s">
        <v>303</v>
      </c>
      <c r="B122" s="146" t="s">
        <v>219</v>
      </c>
      <c r="C122" s="267" t="s">
        <v>304</v>
      </c>
      <c r="D122" s="123"/>
      <c r="E122" s="160"/>
      <c r="F122" s="123"/>
      <c r="G122" s="147"/>
      <c r="H122" s="123"/>
      <c r="I122" s="158"/>
      <c r="J122" s="161"/>
      <c r="K122" s="160"/>
      <c r="L122" s="123"/>
      <c r="M122" s="147"/>
      <c r="N122" s="123"/>
      <c r="O122" s="111"/>
      <c r="P122" s="123"/>
      <c r="Q122" s="147"/>
      <c r="R122" s="123"/>
      <c r="S122" s="147"/>
      <c r="T122" s="123"/>
      <c r="U122" s="116"/>
      <c r="V122" s="148"/>
      <c r="W122" s="147"/>
      <c r="X122" s="123"/>
      <c r="Y122" s="147"/>
      <c r="Z122" s="123"/>
      <c r="AA122" s="111"/>
      <c r="AB122" s="123"/>
      <c r="AC122" s="147"/>
      <c r="AD122" s="123"/>
      <c r="AE122" s="147"/>
      <c r="AF122" s="123"/>
      <c r="AG122" s="116"/>
      <c r="AH122" s="148"/>
      <c r="AI122" s="147"/>
      <c r="AJ122" s="123"/>
      <c r="AK122" s="147"/>
      <c r="AL122" s="123"/>
      <c r="AM122" s="173"/>
      <c r="AN122" s="170"/>
      <c r="AO122" s="169"/>
      <c r="AP122" s="127">
        <v>4</v>
      </c>
      <c r="AQ122" s="169">
        <v>56</v>
      </c>
      <c r="AR122" s="127">
        <v>2</v>
      </c>
      <c r="AS122" s="211" t="s">
        <v>54</v>
      </c>
      <c r="AT122" s="318" t="s">
        <v>223</v>
      </c>
      <c r="AU122" s="253" t="s">
        <v>129</v>
      </c>
    </row>
    <row r="123" spans="1:47" ht="15.75" customHeight="1">
      <c r="A123" s="156" t="s">
        <v>306</v>
      </c>
      <c r="B123" s="146" t="s">
        <v>219</v>
      </c>
      <c r="C123" s="267" t="s">
        <v>305</v>
      </c>
      <c r="D123" s="44"/>
      <c r="E123" s="4"/>
      <c r="F123" s="44"/>
      <c r="G123" s="4"/>
      <c r="H123" s="44"/>
      <c r="I123" s="99"/>
      <c r="J123" s="45"/>
      <c r="K123" s="4" t="str">
        <f t="shared" ref="K123" si="120">IF(J123*14=0,"",J123*14)</f>
        <v/>
      </c>
      <c r="L123" s="44"/>
      <c r="M123" s="4" t="str">
        <f t="shared" si="117"/>
        <v/>
      </c>
      <c r="N123" s="44"/>
      <c r="O123" s="47"/>
      <c r="P123" s="44"/>
      <c r="Q123" s="4"/>
      <c r="R123" s="44"/>
      <c r="S123" s="4"/>
      <c r="T123" s="44"/>
      <c r="U123" s="46"/>
      <c r="V123" s="45"/>
      <c r="W123" s="4"/>
      <c r="X123" s="44"/>
      <c r="Y123" s="4"/>
      <c r="Z123" s="44"/>
      <c r="AA123" s="47"/>
      <c r="AB123" s="44"/>
      <c r="AC123" s="4"/>
      <c r="AD123" s="44"/>
      <c r="AE123" s="4"/>
      <c r="AF123" s="44"/>
      <c r="AG123" s="46"/>
      <c r="AH123" s="45"/>
      <c r="AI123" s="4"/>
      <c r="AJ123" s="44"/>
      <c r="AK123" s="4"/>
      <c r="AL123" s="44"/>
      <c r="AM123" s="173"/>
      <c r="AN123" s="170"/>
      <c r="AO123" s="136" t="str">
        <f>IF(AN110*14=0,"",AN110*14)</f>
        <v/>
      </c>
      <c r="AP123" s="127">
        <v>4</v>
      </c>
      <c r="AQ123" s="136">
        <v>56</v>
      </c>
      <c r="AR123" s="127">
        <v>2</v>
      </c>
      <c r="AS123" s="211" t="s">
        <v>54</v>
      </c>
      <c r="AT123" s="325" t="s">
        <v>125</v>
      </c>
      <c r="AU123" s="256" t="s">
        <v>268</v>
      </c>
    </row>
    <row r="124" spans="1:47" ht="15.75" customHeight="1" thickBot="1">
      <c r="A124" s="292"/>
      <c r="B124" s="292"/>
      <c r="C124" s="292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2"/>
      <c r="X124" s="292"/>
      <c r="Y124" s="292"/>
      <c r="Z124" s="292"/>
      <c r="AA124" s="292"/>
      <c r="AB124" s="292"/>
      <c r="AC124" s="292"/>
      <c r="AD124" s="292"/>
      <c r="AE124" s="292"/>
      <c r="AF124" s="292"/>
      <c r="AG124" s="292"/>
      <c r="AH124" s="292"/>
      <c r="AI124" s="292"/>
      <c r="AJ124" s="292"/>
      <c r="AK124" s="292"/>
      <c r="AL124" s="292"/>
      <c r="AM124" s="292"/>
      <c r="AN124" s="138"/>
      <c r="AO124" s="135" t="str">
        <f>IF(AN111*14=0,"",AN111*14)</f>
        <v/>
      </c>
      <c r="AP124" s="138"/>
      <c r="AQ124" s="83"/>
      <c r="AR124" s="83"/>
      <c r="AS124" s="84"/>
      <c r="AT124" s="317"/>
      <c r="AU124" s="317"/>
    </row>
    <row r="125" spans="1:47" ht="15.75" customHeight="1" thickTop="1" thickBot="1">
      <c r="A125" s="79"/>
      <c r="B125" s="80"/>
      <c r="C125" s="55"/>
      <c r="D125" s="78"/>
      <c r="E125" s="78"/>
      <c r="F125" s="78"/>
      <c r="G125" s="78"/>
      <c r="H125" s="78"/>
      <c r="I125" s="78"/>
      <c r="J125" s="78"/>
      <c r="K125" s="78"/>
      <c r="L125" s="78"/>
      <c r="M125" s="50"/>
      <c r="N125" s="64"/>
      <c r="O125" s="64"/>
      <c r="P125" s="78"/>
      <c r="Q125" s="78"/>
      <c r="R125" s="78"/>
      <c r="S125" s="78"/>
      <c r="T125" s="78"/>
      <c r="U125" s="78"/>
      <c r="V125" s="78"/>
      <c r="W125" s="78"/>
      <c r="X125" s="78"/>
      <c r="Y125" s="50"/>
      <c r="Z125" s="64"/>
      <c r="AA125" s="64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142"/>
      <c r="AO125" s="143"/>
      <c r="AP125" s="144"/>
      <c r="AQ125" s="51"/>
      <c r="AR125" s="51"/>
      <c r="AS125" s="52"/>
      <c r="AT125" s="137"/>
      <c r="AU125" s="137"/>
    </row>
    <row r="126" spans="1:47" ht="15.75" customHeight="1" thickTop="1" thickBot="1">
      <c r="A126" s="293"/>
      <c r="B126" s="294"/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140"/>
      <c r="AO126" s="141" t="str">
        <f>IF(AN112*14=0,"",AN112*14)</f>
        <v/>
      </c>
      <c r="AP126" s="140"/>
      <c r="AQ126" s="62"/>
      <c r="AR126" s="62"/>
      <c r="AS126" s="63"/>
      <c r="AT126" s="137"/>
      <c r="AU126" s="137"/>
    </row>
    <row r="127" spans="1:47" ht="15.75" customHeight="1" thickTop="1">
      <c r="A127" s="290" t="s">
        <v>28</v>
      </c>
      <c r="B127" s="291"/>
      <c r="C127" s="291"/>
      <c r="D127" s="291"/>
      <c r="E127" s="291"/>
      <c r="F127" s="291"/>
      <c r="G127" s="291"/>
      <c r="H127" s="291"/>
      <c r="I127" s="291"/>
      <c r="J127" s="291"/>
      <c r="K127" s="291"/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  <c r="AM127" s="291"/>
      <c r="AN127" s="139"/>
      <c r="AO127" s="128"/>
      <c r="AP127" s="139"/>
      <c r="AQ127" s="65"/>
      <c r="AR127" s="65"/>
      <c r="AS127" s="66"/>
      <c r="AT127" s="137"/>
      <c r="AU127" s="137"/>
    </row>
    <row r="128" spans="1:47" ht="15.75" customHeight="1">
      <c r="A128" s="24"/>
      <c r="B128" s="12"/>
      <c r="C128" s="25" t="s">
        <v>29</v>
      </c>
      <c r="D128" s="26"/>
      <c r="E128" s="27"/>
      <c r="F128" s="27"/>
      <c r="G128" s="27"/>
      <c r="H128" s="6"/>
      <c r="I128" s="28" t="str">
        <f>IF(COUNTIF(I10:I65,"A")=0,"",COUNTIF(I10:I65,"A"))</f>
        <v/>
      </c>
      <c r="J128" s="26"/>
      <c r="K128" s="27"/>
      <c r="L128" s="27"/>
      <c r="M128" s="27"/>
      <c r="N128" s="6"/>
      <c r="O128" s="28" t="str">
        <f>IF(COUNTIF(O10:O65,"A")=0,"",COUNTIF(O10:O65,"A"))</f>
        <v/>
      </c>
      <c r="P128" s="26"/>
      <c r="Q128" s="27"/>
      <c r="R128" s="27"/>
      <c r="S128" s="27"/>
      <c r="T128" s="6"/>
      <c r="U128" s="28" t="str">
        <f>IF(COUNTIF(U10:U65,"A")=0,"",COUNTIF(U10:U65,"A"))</f>
        <v/>
      </c>
      <c r="V128" s="26"/>
      <c r="W128" s="27"/>
      <c r="X128" s="27"/>
      <c r="Y128" s="27"/>
      <c r="Z128" s="6"/>
      <c r="AA128" s="28" t="str">
        <f>IF(COUNTIF(AA10:AA65,"A")=0,"",COUNTIF(AA10:AA65,"A"))</f>
        <v/>
      </c>
      <c r="AB128" s="26"/>
      <c r="AC128" s="27"/>
      <c r="AD128" s="27"/>
      <c r="AE128" s="27"/>
      <c r="AF128" s="6"/>
      <c r="AG128" s="28" t="str">
        <f>IF(COUNTIF(AG10:AG65,"A")=0,"",COUNTIF(AG10:AG65,"A"))</f>
        <v/>
      </c>
      <c r="AH128" s="26"/>
      <c r="AI128" s="27"/>
      <c r="AJ128" s="27"/>
      <c r="AK128" s="27"/>
      <c r="AL128" s="6"/>
      <c r="AM128" s="28" t="str">
        <f>IF(COUNTIF(AM10:AM65,"A")=0,"",COUNTIF(AM10:AM65,"A"))</f>
        <v/>
      </c>
      <c r="AN128" s="29"/>
      <c r="AO128" s="134"/>
      <c r="AP128" s="27"/>
      <c r="AQ128" s="27"/>
      <c r="AR128" s="6"/>
      <c r="AS128" s="67" t="str">
        <f t="shared" ref="AS128:AS142" si="121">IF(SUM(I128:AM128)=0,"",SUM(I128:AM128))</f>
        <v/>
      </c>
      <c r="AT128" s="137"/>
      <c r="AU128" s="137"/>
    </row>
    <row r="129" spans="1:47" ht="15.75" customHeight="1">
      <c r="A129" s="30"/>
      <c r="B129" s="12"/>
      <c r="C129" s="25" t="s">
        <v>30</v>
      </c>
      <c r="D129" s="26"/>
      <c r="E129" s="27"/>
      <c r="F129" s="27"/>
      <c r="G129" s="27"/>
      <c r="H129" s="6"/>
      <c r="I129" s="28" t="str">
        <f>IF(COUNTIF(I10:I65,"B")=0,"",COUNTIF(I10:I65,"B"))</f>
        <v/>
      </c>
      <c r="J129" s="26"/>
      <c r="K129" s="27"/>
      <c r="L129" s="27"/>
      <c r="M129" s="27"/>
      <c r="N129" s="6"/>
      <c r="O129" s="28" t="str">
        <f>IF(COUNTIF(O10:O65,"B")=0,"",COUNTIF(O10:O65,"B"))</f>
        <v/>
      </c>
      <c r="P129" s="26"/>
      <c r="Q129" s="27"/>
      <c r="R129" s="27"/>
      <c r="S129" s="27"/>
      <c r="T129" s="6"/>
      <c r="U129" s="28" t="str">
        <f>IF(COUNTIF(U10:U65,"B")=0,"",COUNTIF(U10:U65,"B"))</f>
        <v/>
      </c>
      <c r="V129" s="26"/>
      <c r="W129" s="27"/>
      <c r="X129" s="27"/>
      <c r="Y129" s="27"/>
      <c r="Z129" s="6"/>
      <c r="AA129" s="28" t="str">
        <f>IF(COUNTIF(AA10:AA65,"B")=0,"",COUNTIF(AA10:AA65,"B"))</f>
        <v/>
      </c>
      <c r="AB129" s="26"/>
      <c r="AC129" s="27"/>
      <c r="AD129" s="27"/>
      <c r="AE129" s="27"/>
      <c r="AF129" s="6"/>
      <c r="AG129" s="28" t="str">
        <f>IF(COUNTIF(AG10:AG65,"B")=0,"",COUNTIF(AG10:AG65,"B"))</f>
        <v/>
      </c>
      <c r="AH129" s="26"/>
      <c r="AI129" s="27"/>
      <c r="AJ129" s="27"/>
      <c r="AK129" s="27"/>
      <c r="AL129" s="6"/>
      <c r="AM129" s="28" t="str">
        <f>IF(COUNTIF(AM10:AM65,"B")=0,"",COUNTIF(AM10:AM65,"B"))</f>
        <v/>
      </c>
      <c r="AN129" s="29"/>
      <c r="AO129" s="134" t="str">
        <f>IF(AN115*14=0,"",AN115*14)</f>
        <v/>
      </c>
      <c r="AP129" s="27"/>
      <c r="AQ129" s="27"/>
      <c r="AR129" s="6"/>
      <c r="AS129" s="67" t="str">
        <f t="shared" si="121"/>
        <v/>
      </c>
      <c r="AT129" s="137"/>
      <c r="AU129" s="137"/>
    </row>
    <row r="130" spans="1:47" ht="15.75" customHeight="1">
      <c r="A130" s="30"/>
      <c r="B130" s="12"/>
      <c r="C130" s="25" t="s">
        <v>31</v>
      </c>
      <c r="D130" s="26"/>
      <c r="E130" s="27"/>
      <c r="F130" s="27"/>
      <c r="G130" s="27"/>
      <c r="H130" s="6"/>
      <c r="I130" s="28">
        <f>IF(COUNTIF(I10:I65,"ÉÉ")=0,"",COUNTIF(I10:I65,"ÉÉ"))</f>
        <v>2</v>
      </c>
      <c r="J130" s="26"/>
      <c r="K130" s="27"/>
      <c r="L130" s="27"/>
      <c r="M130" s="27"/>
      <c r="N130" s="6"/>
      <c r="O130" s="28">
        <f>IF(COUNTIF(O10:O65,"ÉÉ")=0,"",COUNTIF(O10:O65,"ÉÉ"))</f>
        <v>2</v>
      </c>
      <c r="P130" s="26"/>
      <c r="Q130" s="27"/>
      <c r="R130" s="27"/>
      <c r="S130" s="27"/>
      <c r="T130" s="6"/>
      <c r="U130" s="28">
        <f>IF(COUNTIF(U10:U65,"ÉÉ")=0,"",COUNTIF(U10:U65,"ÉÉ"))</f>
        <v>2</v>
      </c>
      <c r="V130" s="26"/>
      <c r="W130" s="27"/>
      <c r="X130" s="27"/>
      <c r="Y130" s="27"/>
      <c r="Z130" s="6"/>
      <c r="AA130" s="28">
        <f>IF(COUNTIF(AA10:AA65,"ÉÉ")=0,"",COUNTIF(AA10:AA65,"ÉÉ"))</f>
        <v>2</v>
      </c>
      <c r="AB130" s="26"/>
      <c r="AC130" s="27"/>
      <c r="AD130" s="27"/>
      <c r="AE130" s="27"/>
      <c r="AF130" s="6"/>
      <c r="AG130" s="28">
        <f>IF(COUNTIF(AG10:AG65,"ÉÉ")=0,"",COUNTIF(AG10:AG65,"ÉÉ"))</f>
        <v>2</v>
      </c>
      <c r="AH130" s="26"/>
      <c r="AI130" s="27"/>
      <c r="AJ130" s="27"/>
      <c r="AK130" s="27"/>
      <c r="AL130" s="6"/>
      <c r="AM130" s="28">
        <f>IF(COUNTIF(AM10:AM65,"ÉÉ")=0,"",COUNTIF(AM10:AM65,"ÉÉ"))</f>
        <v>1</v>
      </c>
      <c r="AN130" s="29"/>
      <c r="AO130" s="134" t="str">
        <f>IF(AN117*14=0,"",AN117*14)</f>
        <v/>
      </c>
      <c r="AP130" s="27"/>
      <c r="AQ130" s="27"/>
      <c r="AR130" s="6"/>
      <c r="AS130" s="67">
        <f t="shared" si="121"/>
        <v>11</v>
      </c>
      <c r="AT130" s="137"/>
      <c r="AU130" s="137"/>
    </row>
    <row r="131" spans="1:47" ht="15.75" customHeight="1">
      <c r="A131" s="30"/>
      <c r="B131" s="31"/>
      <c r="C131" s="25" t="s">
        <v>32</v>
      </c>
      <c r="D131" s="68"/>
      <c r="E131" s="69"/>
      <c r="F131" s="69"/>
      <c r="G131" s="69"/>
      <c r="H131" s="70"/>
      <c r="I131" s="28" t="str">
        <f>IF(COUNTIF(I10:I65,"ÉÉ(Z)")=0,"",COUNTIF(I10:I65,"ÉÉ(Z)"))</f>
        <v/>
      </c>
      <c r="J131" s="26"/>
      <c r="K131" s="27"/>
      <c r="L131" s="27"/>
      <c r="M131" s="27"/>
      <c r="N131" s="6"/>
      <c r="O131" s="28" t="str">
        <f>IF(COUNTIF(O10:O65,"ÉÉ(Z)")=0,"",COUNTIF(O10:O65,"ÉÉ(Z)"))</f>
        <v/>
      </c>
      <c r="P131" s="26"/>
      <c r="Q131" s="27"/>
      <c r="R131" s="27"/>
      <c r="S131" s="27"/>
      <c r="T131" s="6"/>
      <c r="U131" s="28" t="str">
        <f>IF(COUNTIF(U10:U65,"ÉÉ(Z)")=0,"",COUNTIF(U10:U65,"ÉÉ(Z)"))</f>
        <v/>
      </c>
      <c r="V131" s="26"/>
      <c r="W131" s="27"/>
      <c r="X131" s="27"/>
      <c r="Y131" s="27"/>
      <c r="Z131" s="6"/>
      <c r="AA131" s="28" t="str">
        <f>IF(COUNTIF(AA10:AA65,"ÉÉ(Z)")=0,"",COUNTIF(AA10:AA65,"ÉÉ(Z)"))</f>
        <v/>
      </c>
      <c r="AB131" s="26"/>
      <c r="AC131" s="27"/>
      <c r="AD131" s="27"/>
      <c r="AE131" s="27"/>
      <c r="AF131" s="6"/>
      <c r="AG131" s="28" t="str">
        <f>IF(COUNTIF(AG10:AG65,"ÉÉ(Z)")=0,"",COUNTIF(AG10:AG65,"ÉÉ(Z)"))</f>
        <v/>
      </c>
      <c r="AH131" s="26"/>
      <c r="AI131" s="27"/>
      <c r="AJ131" s="27"/>
      <c r="AK131" s="27"/>
      <c r="AL131" s="6"/>
      <c r="AM131" s="28" t="str">
        <f>IF(COUNTIF(AM10:AM65,"ÉÉ(Z)")=0,"",COUNTIF(AM10:AM65,"ÉÉ(Z)"))</f>
        <v/>
      </c>
      <c r="AN131" s="71"/>
      <c r="AO131" s="134" t="str">
        <f t="shared" ref="AO131:AO142" si="122">IF(AN123*14=0,"",AN123*14)</f>
        <v/>
      </c>
      <c r="AP131" s="69"/>
      <c r="AQ131" s="69"/>
      <c r="AR131" s="70"/>
      <c r="AS131" s="67" t="str">
        <f t="shared" si="121"/>
        <v/>
      </c>
      <c r="AT131" s="137"/>
      <c r="AU131" s="137"/>
    </row>
    <row r="132" spans="1:47" ht="15.75" customHeight="1">
      <c r="A132" s="30"/>
      <c r="B132" s="12"/>
      <c r="C132" s="25" t="s">
        <v>33</v>
      </c>
      <c r="D132" s="26"/>
      <c r="E132" s="27"/>
      <c r="F132" s="27"/>
      <c r="G132" s="27"/>
      <c r="H132" s="6"/>
      <c r="I132" s="28">
        <f>IF(COUNTIF(I10:I65,"GYJ")=0,"",COUNTIF(I10:I65,"GYJ"))</f>
        <v>3</v>
      </c>
      <c r="J132" s="26"/>
      <c r="K132" s="27"/>
      <c r="L132" s="27"/>
      <c r="M132" s="27"/>
      <c r="N132" s="6"/>
      <c r="O132" s="28">
        <f>IF(COUNTIF(O10:O65,"GYJ")=0,"",COUNTIF(O10:O65,"GYJ"))</f>
        <v>4</v>
      </c>
      <c r="P132" s="26"/>
      <c r="Q132" s="27"/>
      <c r="R132" s="27"/>
      <c r="S132" s="27"/>
      <c r="T132" s="6"/>
      <c r="U132" s="28">
        <f>IF(COUNTIF(U10:U65,"GYJ")=0,"",COUNTIF(U10:U65,"GYJ"))</f>
        <v>4</v>
      </c>
      <c r="V132" s="26"/>
      <c r="W132" s="27"/>
      <c r="X132" s="27"/>
      <c r="Y132" s="27"/>
      <c r="Z132" s="6"/>
      <c r="AA132" s="28">
        <f>IF(COUNTIF(AA10:AA65,"GYJ")=0,"",COUNTIF(AA10:AA65,"GYJ"))</f>
        <v>2</v>
      </c>
      <c r="AB132" s="26"/>
      <c r="AC132" s="27"/>
      <c r="AD132" s="27"/>
      <c r="AE132" s="27"/>
      <c r="AF132" s="6"/>
      <c r="AG132" s="28">
        <f>IF(COUNTIF(AG10:AG65,"GYJ")=0,"",COUNTIF(AG10:AG65,"GYJ"))</f>
        <v>2</v>
      </c>
      <c r="AH132" s="26"/>
      <c r="AI132" s="27"/>
      <c r="AJ132" s="27"/>
      <c r="AK132" s="27"/>
      <c r="AL132" s="6"/>
      <c r="AM132" s="28">
        <f>IF(COUNTIF(AM10:AM65,"GYJ")=0,"",COUNTIF(AM10:AM65,"GYJ"))</f>
        <v>4</v>
      </c>
      <c r="AN132" s="29"/>
      <c r="AO132" s="134" t="str">
        <f t="shared" si="122"/>
        <v/>
      </c>
      <c r="AP132" s="27"/>
      <c r="AQ132" s="27"/>
      <c r="AR132" s="6"/>
      <c r="AS132" s="67">
        <f t="shared" si="121"/>
        <v>19</v>
      </c>
      <c r="AT132" s="137"/>
      <c r="AU132" s="137"/>
    </row>
    <row r="133" spans="1:47" ht="15.75" customHeight="1">
      <c r="A133" s="30"/>
      <c r="B133" s="12"/>
      <c r="C133" s="25" t="s">
        <v>34</v>
      </c>
      <c r="D133" s="26"/>
      <c r="E133" s="27"/>
      <c r="F133" s="27"/>
      <c r="G133" s="27"/>
      <c r="H133" s="6"/>
      <c r="I133" s="28" t="str">
        <f>IF(COUNTIF(I9:I64,"GYJ(I124Z)")=0,"",COUNTIF(I9:I64,"GYJ(H128Z)"))</f>
        <v/>
      </c>
      <c r="J133" s="26"/>
      <c r="K133" s="27"/>
      <c r="L133" s="27"/>
      <c r="M133" s="27"/>
      <c r="N133" s="6"/>
      <c r="O133" s="28" t="str">
        <f t="shared" ref="O133:AM133" si="123">IF(COUNTIF(O9:O64,"GYJ(I124Z)")=0,"",COUNTIF(O9:O64,"GYJ(H128Z)"))</f>
        <v/>
      </c>
      <c r="P133" s="26"/>
      <c r="Q133" s="27"/>
      <c r="R133" s="27"/>
      <c r="S133" s="27"/>
      <c r="T133" s="6"/>
      <c r="U133" s="28" t="str">
        <f t="shared" si="123"/>
        <v/>
      </c>
      <c r="V133" s="26"/>
      <c r="W133" s="27"/>
      <c r="X133" s="27"/>
      <c r="Y133" s="27"/>
      <c r="Z133" s="6"/>
      <c r="AA133" s="28" t="str">
        <f t="shared" si="123"/>
        <v/>
      </c>
      <c r="AB133" s="26"/>
      <c r="AC133" s="27"/>
      <c r="AD133" s="27"/>
      <c r="AE133" s="27"/>
      <c r="AF133" s="6"/>
      <c r="AG133" s="28" t="str">
        <f t="shared" si="123"/>
        <v/>
      </c>
      <c r="AH133" s="26"/>
      <c r="AI133" s="27"/>
      <c r="AJ133" s="27"/>
      <c r="AK133" s="27"/>
      <c r="AL133" s="6"/>
      <c r="AM133" s="28" t="str">
        <f t="shared" si="123"/>
        <v/>
      </c>
      <c r="AN133" s="29"/>
      <c r="AO133" s="134" t="str">
        <f t="shared" si="122"/>
        <v/>
      </c>
      <c r="AP133" s="27"/>
      <c r="AQ133" s="27"/>
      <c r="AR133" s="6"/>
      <c r="AS133" s="67" t="str">
        <f t="shared" si="121"/>
        <v/>
      </c>
      <c r="AT133" s="137"/>
      <c r="AU133" s="137"/>
    </row>
    <row r="134" spans="1:47" ht="15.75" customHeight="1">
      <c r="A134" s="30"/>
      <c r="B134" s="12"/>
      <c r="C134" s="25" t="s">
        <v>285</v>
      </c>
      <c r="D134" s="26"/>
      <c r="E134" s="27"/>
      <c r="F134" s="27"/>
      <c r="G134" s="27"/>
      <c r="H134" s="6"/>
      <c r="I134" s="28" t="str">
        <f>IF(COUNTIF(I10:I65,"GYJ(SZ)")=0,"",COUNTIF(I10:I65,"GYJ(SZ)"))</f>
        <v/>
      </c>
      <c r="J134" s="26"/>
      <c r="K134" s="27"/>
      <c r="L134" s="27"/>
      <c r="M134" s="27"/>
      <c r="N134" s="6"/>
      <c r="O134" s="28">
        <f t="shared" ref="O134:AM134" si="124">IF(COUNTIF(O10:O65,"GYJ(SZ)")=0,"",COUNTIF(O10:O65,"GYJ(SZ)"))</f>
        <v>1</v>
      </c>
      <c r="P134" s="26"/>
      <c r="Q134" s="27"/>
      <c r="R134" s="27"/>
      <c r="S134" s="27"/>
      <c r="T134" s="6"/>
      <c r="U134" s="28" t="str">
        <f t="shared" si="124"/>
        <v/>
      </c>
      <c r="V134" s="26"/>
      <c r="W134" s="27"/>
      <c r="X134" s="27"/>
      <c r="Y134" s="27"/>
      <c r="Z134" s="6"/>
      <c r="AA134" s="28" t="str">
        <f t="shared" si="124"/>
        <v/>
      </c>
      <c r="AB134" s="26"/>
      <c r="AC134" s="27"/>
      <c r="AD134" s="27"/>
      <c r="AE134" s="27"/>
      <c r="AF134" s="6"/>
      <c r="AG134" s="28" t="str">
        <f t="shared" si="124"/>
        <v/>
      </c>
      <c r="AH134" s="26"/>
      <c r="AI134" s="27"/>
      <c r="AJ134" s="27"/>
      <c r="AK134" s="27"/>
      <c r="AL134" s="6"/>
      <c r="AM134" s="28" t="str">
        <f t="shared" si="124"/>
        <v/>
      </c>
      <c r="AN134" s="29"/>
      <c r="AO134" s="134" t="str">
        <f t="shared" si="122"/>
        <v/>
      </c>
      <c r="AP134" s="27"/>
      <c r="AQ134" s="27"/>
      <c r="AR134" s="6"/>
      <c r="AS134" s="67">
        <f t="shared" si="121"/>
        <v>1</v>
      </c>
      <c r="AT134" s="137"/>
      <c r="AU134" s="137"/>
    </row>
    <row r="135" spans="1:47" ht="15.75" customHeight="1">
      <c r="A135" s="30"/>
      <c r="B135" s="12"/>
      <c r="C135" s="25" t="s">
        <v>35</v>
      </c>
      <c r="D135" s="26"/>
      <c r="E135" s="27"/>
      <c r="F135" s="27"/>
      <c r="G135" s="27"/>
      <c r="H135" s="6"/>
      <c r="I135" s="28">
        <f>IF(COUNTIF(I10:I65,"K")=0,"",COUNTIF(I10:I65,"K"))</f>
        <v>2</v>
      </c>
      <c r="J135" s="26"/>
      <c r="K135" s="27"/>
      <c r="L135" s="27"/>
      <c r="M135" s="27"/>
      <c r="N135" s="6"/>
      <c r="O135" s="28">
        <f>IF(COUNTIF(O10:O65,"K")=0,"",COUNTIF(O10:O65,"K"))</f>
        <v>1</v>
      </c>
      <c r="P135" s="26"/>
      <c r="Q135" s="27"/>
      <c r="R135" s="27"/>
      <c r="S135" s="27"/>
      <c r="T135" s="6"/>
      <c r="U135" s="28">
        <f>IF(COUNTIF(U10:U65,"K")=0,"",COUNTIF(U10:U65,"K"))</f>
        <v>2</v>
      </c>
      <c r="V135" s="26"/>
      <c r="W135" s="27"/>
      <c r="X135" s="27"/>
      <c r="Y135" s="27"/>
      <c r="Z135" s="6"/>
      <c r="AA135" s="28">
        <f>IF(COUNTIF(AA10:AA65,"K")=0,"",COUNTIF(AA10:AA65,"K"))</f>
        <v>2</v>
      </c>
      <c r="AB135" s="26"/>
      <c r="AC135" s="27"/>
      <c r="AD135" s="27"/>
      <c r="AE135" s="27"/>
      <c r="AF135" s="6"/>
      <c r="AG135" s="28" t="str">
        <f>IF(COUNTIF(AG10:AG65,"K")=0,"",COUNTIF(AG10:AG65,"K"))</f>
        <v/>
      </c>
      <c r="AH135" s="26"/>
      <c r="AI135" s="27"/>
      <c r="AJ135" s="27"/>
      <c r="AK135" s="27"/>
      <c r="AL135" s="6"/>
      <c r="AM135" s="28">
        <f>IF(COUNTIF(AM10:AM65,"K")=0,"",COUNTIF(AM10:AM65,"K"))</f>
        <v>2</v>
      </c>
      <c r="AN135" s="29"/>
      <c r="AO135" s="134" t="str">
        <f t="shared" si="122"/>
        <v/>
      </c>
      <c r="AP135" s="27"/>
      <c r="AQ135" s="27"/>
      <c r="AR135" s="6"/>
      <c r="AS135" s="67">
        <f t="shared" si="121"/>
        <v>9</v>
      </c>
      <c r="AT135" s="137"/>
      <c r="AU135" s="137"/>
    </row>
    <row r="136" spans="1:47" ht="15.75" customHeight="1">
      <c r="A136" s="30"/>
      <c r="B136" s="12"/>
      <c r="C136" s="25" t="s">
        <v>36</v>
      </c>
      <c r="D136" s="26"/>
      <c r="E136" s="27"/>
      <c r="F136" s="27"/>
      <c r="G136" s="27"/>
      <c r="H136" s="6"/>
      <c r="I136" s="28" t="str">
        <f>IF(COUNTIF(I9:I64,"K(Z)")=0,"",COUNTIF(I9:I64,"K(Z)"))</f>
        <v/>
      </c>
      <c r="J136" s="26"/>
      <c r="K136" s="27"/>
      <c r="L136" s="27"/>
      <c r="M136" s="27"/>
      <c r="N136" s="6"/>
      <c r="O136" s="28" t="str">
        <f t="shared" ref="O136:AG136" si="125">IF(COUNTIF(O9:O64,"K(Z)")=0,"",COUNTIF(O9:O64,"K(Z)"))</f>
        <v/>
      </c>
      <c r="P136" s="26"/>
      <c r="Q136" s="27"/>
      <c r="R136" s="27"/>
      <c r="S136" s="27"/>
      <c r="T136" s="6"/>
      <c r="U136" s="28" t="str">
        <f t="shared" si="125"/>
        <v/>
      </c>
      <c r="V136" s="26"/>
      <c r="W136" s="27"/>
      <c r="X136" s="27"/>
      <c r="Y136" s="27"/>
      <c r="Z136" s="6"/>
      <c r="AA136" s="28">
        <f t="shared" si="125"/>
        <v>2</v>
      </c>
      <c r="AB136" s="26"/>
      <c r="AC136" s="27"/>
      <c r="AD136" s="27"/>
      <c r="AE136" s="27"/>
      <c r="AF136" s="6"/>
      <c r="AG136" s="28">
        <f t="shared" si="125"/>
        <v>2</v>
      </c>
      <c r="AH136" s="26"/>
      <c r="AI136" s="27"/>
      <c r="AJ136" s="27"/>
      <c r="AK136" s="27"/>
      <c r="AL136" s="6"/>
      <c r="AM136" s="28"/>
      <c r="AN136" s="29"/>
      <c r="AO136" s="134" t="str">
        <f t="shared" si="122"/>
        <v/>
      </c>
      <c r="AP136" s="27"/>
      <c r="AQ136" s="27"/>
      <c r="AR136" s="6"/>
      <c r="AS136" s="67">
        <f t="shared" si="121"/>
        <v>4</v>
      </c>
      <c r="AT136" s="137"/>
      <c r="AU136" s="137"/>
    </row>
    <row r="137" spans="1:47" ht="15.75" customHeight="1">
      <c r="A137" s="30"/>
      <c r="B137" s="12"/>
      <c r="C137" s="25" t="s">
        <v>286</v>
      </c>
      <c r="D137" s="26"/>
      <c r="E137" s="27"/>
      <c r="F137" s="27"/>
      <c r="G137" s="27"/>
      <c r="H137" s="6"/>
      <c r="I137" s="28">
        <f>IF(COUNTIF(I10:I65,"K(SZ)")=0,"",COUNTIF(I10:I65,"K(SZ)"))</f>
        <v>1</v>
      </c>
      <c r="J137" s="26"/>
      <c r="K137" s="27"/>
      <c r="L137" s="27"/>
      <c r="M137" s="27"/>
      <c r="N137" s="6"/>
      <c r="O137" s="28">
        <f t="shared" ref="O137:AG137" si="126">IF(COUNTIF(O10:O65,"K(SZ)")=0,"",COUNTIF(O10:O65,"K(SZ)"))</f>
        <v>1</v>
      </c>
      <c r="P137" s="26"/>
      <c r="Q137" s="27"/>
      <c r="R137" s="27"/>
      <c r="S137" s="27"/>
      <c r="T137" s="6"/>
      <c r="U137" s="28" t="str">
        <f t="shared" si="126"/>
        <v/>
      </c>
      <c r="V137" s="26"/>
      <c r="W137" s="27"/>
      <c r="X137" s="27"/>
      <c r="Y137" s="27"/>
      <c r="Z137" s="6"/>
      <c r="AA137" s="28" t="str">
        <f t="shared" si="126"/>
        <v/>
      </c>
      <c r="AB137" s="26"/>
      <c r="AC137" s="27"/>
      <c r="AD137" s="27"/>
      <c r="AE137" s="27"/>
      <c r="AF137" s="6"/>
      <c r="AG137" s="28" t="str">
        <f t="shared" si="126"/>
        <v/>
      </c>
      <c r="AH137" s="26"/>
      <c r="AI137" s="27"/>
      <c r="AJ137" s="27"/>
      <c r="AK137" s="27"/>
      <c r="AL137" s="6"/>
      <c r="AM137" s="28" t="str">
        <f>IF(COUNTIF(AM10:AM65,"K(SZ)")=0,"",COUNTIF(AM10:AM65,"K(SZ)"))</f>
        <v/>
      </c>
      <c r="AN137" s="29"/>
      <c r="AO137" s="134" t="str">
        <f t="shared" si="122"/>
        <v/>
      </c>
      <c r="AP137" s="27"/>
      <c r="AQ137" s="27"/>
      <c r="AR137" s="6"/>
      <c r="AS137" s="67">
        <f t="shared" si="121"/>
        <v>2</v>
      </c>
      <c r="AT137" s="137"/>
      <c r="AU137" s="137"/>
    </row>
    <row r="138" spans="1:47" ht="15.75" customHeight="1">
      <c r="A138" s="30"/>
      <c r="B138" s="12"/>
      <c r="C138" s="25" t="s">
        <v>37</v>
      </c>
      <c r="D138" s="26"/>
      <c r="E138" s="27"/>
      <c r="F138" s="27"/>
      <c r="G138" s="27"/>
      <c r="H138" s="6"/>
      <c r="I138" s="28" t="str">
        <f>IF(COUNTIF(I10:I65,"AV")=0,"",COUNTIF(I10:I65,"AV"))</f>
        <v/>
      </c>
      <c r="J138" s="26"/>
      <c r="K138" s="27"/>
      <c r="L138" s="27"/>
      <c r="M138" s="27"/>
      <c r="N138" s="6"/>
      <c r="O138" s="28" t="str">
        <f>IF(COUNTIF(O10:O65,"AV")=0,"",COUNTIF(O10:O65,"AV"))</f>
        <v/>
      </c>
      <c r="P138" s="26"/>
      <c r="Q138" s="27"/>
      <c r="R138" s="27"/>
      <c r="S138" s="27"/>
      <c r="T138" s="6"/>
      <c r="U138" s="28" t="str">
        <f>IF(COUNTIF(U10:U65,"AV")=0,"",COUNTIF(U10:U65,"AV"))</f>
        <v/>
      </c>
      <c r="V138" s="26"/>
      <c r="W138" s="27"/>
      <c r="X138" s="27"/>
      <c r="Y138" s="27"/>
      <c r="Z138" s="6"/>
      <c r="AA138" s="28" t="str">
        <f>IF(COUNTIF(AA10:AA65,"AV")=0,"",COUNTIF(AA10:AA65,"AV"))</f>
        <v/>
      </c>
      <c r="AB138" s="26"/>
      <c r="AC138" s="27"/>
      <c r="AD138" s="27"/>
      <c r="AE138" s="27"/>
      <c r="AF138" s="6"/>
      <c r="AG138" s="28" t="str">
        <f>IF(COUNTIF(AG10:AG65,"AV")=0,"",COUNTIF(AG10:AG65,"AV"))</f>
        <v/>
      </c>
      <c r="AH138" s="26"/>
      <c r="AI138" s="27"/>
      <c r="AJ138" s="27"/>
      <c r="AK138" s="27"/>
      <c r="AL138" s="6"/>
      <c r="AM138" s="28" t="str">
        <f>IF(COUNTIF(AM10:AM65,"AV")=0,"",COUNTIF(AM10:AM65,"AV"))</f>
        <v/>
      </c>
      <c r="AN138" s="29"/>
      <c r="AO138" s="134" t="str">
        <f t="shared" si="122"/>
        <v/>
      </c>
      <c r="AP138" s="27"/>
      <c r="AQ138" s="27"/>
      <c r="AR138" s="6"/>
      <c r="AS138" s="67" t="str">
        <f t="shared" si="121"/>
        <v/>
      </c>
      <c r="AT138" s="137"/>
      <c r="AU138" s="137"/>
    </row>
    <row r="139" spans="1:47" ht="15.75" customHeight="1">
      <c r="A139" s="30"/>
      <c r="B139" s="12"/>
      <c r="C139" s="25" t="s">
        <v>38</v>
      </c>
      <c r="D139" s="26"/>
      <c r="E139" s="27"/>
      <c r="F139" s="27"/>
      <c r="G139" s="27"/>
      <c r="H139" s="6"/>
      <c r="I139" s="28" t="str">
        <f>IF(COUNTIF(I10:I65,"KV")=0,"",COUNTIF(I10:I65,"KV"))</f>
        <v/>
      </c>
      <c r="J139" s="26"/>
      <c r="K139" s="27"/>
      <c r="L139" s="27"/>
      <c r="M139" s="27"/>
      <c r="N139" s="6"/>
      <c r="O139" s="28" t="str">
        <f>IF(COUNTIF(O10:O65,"KV")=0,"",COUNTIF(O10:O65,"KV"))</f>
        <v/>
      </c>
      <c r="P139" s="26"/>
      <c r="Q139" s="27"/>
      <c r="R139" s="27"/>
      <c r="S139" s="27"/>
      <c r="T139" s="6"/>
      <c r="U139" s="28" t="str">
        <f>IF(COUNTIF(U10:U65,"KV")=0,"",COUNTIF(U10:U65,"KV"))</f>
        <v/>
      </c>
      <c r="V139" s="26"/>
      <c r="W139" s="27"/>
      <c r="X139" s="27"/>
      <c r="Y139" s="27"/>
      <c r="Z139" s="6"/>
      <c r="AA139" s="28" t="str">
        <f>IF(COUNTIF(AA10:AA65,"KV")=0,"",COUNTIF(AA10:AA65,"KV"))</f>
        <v/>
      </c>
      <c r="AB139" s="26"/>
      <c r="AC139" s="27"/>
      <c r="AD139" s="27"/>
      <c r="AE139" s="27"/>
      <c r="AF139" s="6"/>
      <c r="AG139" s="28" t="str">
        <f>IF(COUNTIF(AG10:AG65,"KV")=0,"",COUNTIF(AG10:AG65,"KV"))</f>
        <v/>
      </c>
      <c r="AH139" s="26"/>
      <c r="AI139" s="27"/>
      <c r="AJ139" s="27"/>
      <c r="AK139" s="27"/>
      <c r="AL139" s="6"/>
      <c r="AM139" s="28" t="str">
        <f>IF(COUNTIF(AM10:AM65,"KV")=0,"",COUNTIF(AM10:AM65,"KV"))</f>
        <v/>
      </c>
      <c r="AN139" s="29"/>
      <c r="AO139" s="134" t="str">
        <f t="shared" si="122"/>
        <v/>
      </c>
      <c r="AP139" s="27"/>
      <c r="AQ139" s="27"/>
      <c r="AR139" s="6"/>
      <c r="AS139" s="67" t="str">
        <f t="shared" si="121"/>
        <v/>
      </c>
    </row>
    <row r="140" spans="1:47" ht="15.75" customHeight="1">
      <c r="A140" s="32"/>
      <c r="B140" s="14"/>
      <c r="C140" s="33" t="s">
        <v>39</v>
      </c>
      <c r="D140" s="34"/>
      <c r="E140" s="35"/>
      <c r="F140" s="35"/>
      <c r="G140" s="35"/>
      <c r="H140" s="13"/>
      <c r="I140" s="28" t="str">
        <f>IF(COUNTIF(I10:I65,"SZG")=0,"",COUNTIF(I10:I65,"SZG"))</f>
        <v/>
      </c>
      <c r="J140" s="26"/>
      <c r="K140" s="27"/>
      <c r="L140" s="27"/>
      <c r="M140" s="27"/>
      <c r="N140" s="6"/>
      <c r="O140" s="28" t="str">
        <f>IF(COUNTIF(O10:O65,"SZG")=0,"",COUNTIF(O10:O65,"SZG"))</f>
        <v/>
      </c>
      <c r="P140" s="26"/>
      <c r="Q140" s="27"/>
      <c r="R140" s="27"/>
      <c r="S140" s="27"/>
      <c r="T140" s="6"/>
      <c r="U140" s="28">
        <f>IF(COUNTIF(U10:U65,"SZG")=0,"",COUNTIF(U10:U65,"SZG"))</f>
        <v>1</v>
      </c>
      <c r="V140" s="26"/>
      <c r="W140" s="27"/>
      <c r="X140" s="27"/>
      <c r="Y140" s="27"/>
      <c r="Z140" s="6"/>
      <c r="AA140" s="28" t="str">
        <f>IF(COUNTIF(AA10:AA65,"SZG")=0,"",COUNTIF(AA10:AA65,"SZG"))</f>
        <v/>
      </c>
      <c r="AB140" s="26"/>
      <c r="AC140" s="27"/>
      <c r="AD140" s="27"/>
      <c r="AE140" s="27"/>
      <c r="AF140" s="6"/>
      <c r="AG140" s="28" t="str">
        <f>IF(COUNTIF(AG10:AG65,"SZG")=0,"",COUNTIF(AG10:AG65,"SZG"))</f>
        <v/>
      </c>
      <c r="AH140" s="26"/>
      <c r="AI140" s="27"/>
      <c r="AJ140" s="27"/>
      <c r="AK140" s="27"/>
      <c r="AL140" s="6"/>
      <c r="AM140" s="28" t="str">
        <f>IF(COUNTIF(AM10:AM65,"SZG")=0,"",COUNTIF(AM10:AM65,"SZG"))</f>
        <v/>
      </c>
      <c r="AN140" s="29"/>
      <c r="AO140" s="134" t="str">
        <f t="shared" si="122"/>
        <v/>
      </c>
      <c r="AP140" s="27"/>
      <c r="AQ140" s="27"/>
      <c r="AR140" s="6"/>
      <c r="AS140" s="67">
        <f t="shared" si="121"/>
        <v>1</v>
      </c>
    </row>
    <row r="141" spans="1:47" ht="15.75" customHeight="1">
      <c r="A141" s="32"/>
      <c r="B141" s="14"/>
      <c r="C141" s="33" t="s">
        <v>40</v>
      </c>
      <c r="D141" s="34"/>
      <c r="E141" s="35"/>
      <c r="F141" s="35"/>
      <c r="G141" s="35"/>
      <c r="H141" s="13"/>
      <c r="I141" s="28" t="str">
        <f>IF(COUNTIF(I10:I65,"ZV")=0,"",COUNTIF(I10:I65,"ZV"))</f>
        <v/>
      </c>
      <c r="J141" s="34"/>
      <c r="K141" s="35"/>
      <c r="L141" s="35"/>
      <c r="M141" s="35"/>
      <c r="N141" s="13"/>
      <c r="O141" s="28" t="str">
        <f>IF(COUNTIF(O10:O65,"ZV")=0,"",COUNTIF(O10:O65,"ZV"))</f>
        <v/>
      </c>
      <c r="P141" s="26"/>
      <c r="Q141" s="27"/>
      <c r="R141" s="27"/>
      <c r="S141" s="27"/>
      <c r="T141" s="6"/>
      <c r="U141" s="28" t="str">
        <f>IF(COUNTIF(U10:U65,"ZV")=0,"",COUNTIF(U10:U65,"ZV"))</f>
        <v/>
      </c>
      <c r="V141" s="26"/>
      <c r="W141" s="27"/>
      <c r="X141" s="27"/>
      <c r="Y141" s="27"/>
      <c r="Z141" s="6"/>
      <c r="AA141" s="28" t="str">
        <f>IF(COUNTIF(AA10:AA65,"ZV")=0,"",COUNTIF(AA10:AA65,"ZV"))</f>
        <v/>
      </c>
      <c r="AB141" s="26"/>
      <c r="AC141" s="27"/>
      <c r="AD141" s="27"/>
      <c r="AE141" s="27"/>
      <c r="AF141" s="6"/>
      <c r="AG141" s="28" t="str">
        <f>IF(COUNTIF(AG10:AG65,"ZV")=0,"",COUNTIF(AG10:AG65,"ZV"))</f>
        <v/>
      </c>
      <c r="AH141" s="26"/>
      <c r="AI141" s="27"/>
      <c r="AJ141" s="27"/>
      <c r="AK141" s="27"/>
      <c r="AL141" s="6"/>
      <c r="AM141" s="28">
        <f>IF(COUNTIF(AM10:AM65,"ZV")=0,"",COUNTIF(AM10:AM65,"ZV"))</f>
        <v>1</v>
      </c>
      <c r="AN141" s="29"/>
      <c r="AO141" s="134" t="str">
        <f t="shared" si="122"/>
        <v/>
      </c>
      <c r="AP141" s="27"/>
      <c r="AQ141" s="27"/>
      <c r="AR141" s="6"/>
      <c r="AS141" s="67">
        <f t="shared" si="121"/>
        <v>1</v>
      </c>
    </row>
    <row r="142" spans="1:47" ht="15.75" customHeight="1" thickBot="1">
      <c r="A142" s="36"/>
      <c r="B142" s="22"/>
      <c r="C142" s="23" t="s">
        <v>41</v>
      </c>
      <c r="D142" s="37"/>
      <c r="E142" s="38"/>
      <c r="F142" s="38"/>
      <c r="G142" s="38"/>
      <c r="H142" s="39"/>
      <c r="I142" s="40">
        <f>IF(SUM(I128:I141)=0,"",SUM(I128:I141))</f>
        <v>8</v>
      </c>
      <c r="J142" s="37"/>
      <c r="K142" s="38"/>
      <c r="L142" s="38"/>
      <c r="M142" s="38"/>
      <c r="N142" s="39"/>
      <c r="O142" s="40">
        <f>IF(SUM(O128:O141)=0,"",SUM(O128:O141))</f>
        <v>9</v>
      </c>
      <c r="P142" s="37"/>
      <c r="Q142" s="38"/>
      <c r="R142" s="38"/>
      <c r="S142" s="38"/>
      <c r="T142" s="39"/>
      <c r="U142" s="40">
        <f>IF(SUM(U128:U141)=0,"",SUM(U128:U141))</f>
        <v>9</v>
      </c>
      <c r="V142" s="37"/>
      <c r="W142" s="38"/>
      <c r="X142" s="38"/>
      <c r="Y142" s="38"/>
      <c r="Z142" s="39"/>
      <c r="AA142" s="40">
        <f>IF(SUM(AA128:AA141)=0,"",SUM(AA128:AA141))</f>
        <v>8</v>
      </c>
      <c r="AB142" s="37"/>
      <c r="AC142" s="38"/>
      <c r="AD142" s="38"/>
      <c r="AE142" s="38"/>
      <c r="AF142" s="39"/>
      <c r="AG142" s="40">
        <f>IF(SUM(AG128:AG141)=0,"",SUM(AG128:AG141))</f>
        <v>6</v>
      </c>
      <c r="AH142" s="37"/>
      <c r="AI142" s="38"/>
      <c r="AJ142" s="38"/>
      <c r="AK142" s="38"/>
      <c r="AL142" s="39"/>
      <c r="AM142" s="40">
        <f>IF(SUM(AM128:AM141)=0,"",SUM(AM128:AM141))</f>
        <v>8</v>
      </c>
      <c r="AN142" s="41"/>
      <c r="AO142" s="207" t="str">
        <f t="shared" si="122"/>
        <v/>
      </c>
      <c r="AP142" s="38"/>
      <c r="AQ142" s="38"/>
      <c r="AR142" s="39"/>
      <c r="AS142" s="72">
        <f t="shared" si="121"/>
        <v>48</v>
      </c>
    </row>
    <row r="143" spans="1:47" ht="15.75" customHeight="1" thickTop="1"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</row>
    <row r="144" spans="1:47" ht="15.75" customHeight="1"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</row>
    <row r="145" spans="2:44" ht="15.75" customHeight="1"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</row>
    <row r="146" spans="2:44" ht="15.75" customHeight="1"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</row>
    <row r="147" spans="2:44" ht="15.75" customHeight="1"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</row>
    <row r="148" spans="2:44" ht="15.75" customHeight="1"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</row>
    <row r="149" spans="2:44" ht="15.75" customHeight="1"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</row>
    <row r="150" spans="2:44" ht="15.75" customHeight="1"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</row>
    <row r="151" spans="2:44" ht="15.75" customHeight="1"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</row>
    <row r="152" spans="2:44" ht="15.75" customHeight="1"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</row>
    <row r="153" spans="2:44" ht="15.75" customHeight="1"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</row>
    <row r="154" spans="2:44" ht="15.75" customHeight="1">
      <c r="B154" s="42"/>
      <c r="C154" s="42"/>
    </row>
    <row r="155" spans="2:44" ht="15.75" customHeight="1">
      <c r="B155" s="42"/>
      <c r="C155" s="42"/>
    </row>
    <row r="156" spans="2:44" ht="15.75" customHeight="1">
      <c r="B156" s="42"/>
      <c r="C156" s="42"/>
    </row>
    <row r="157" spans="2:44" ht="15.75" customHeight="1">
      <c r="B157" s="42"/>
      <c r="C157" s="42"/>
    </row>
    <row r="158" spans="2:44" ht="15.75" customHeight="1">
      <c r="B158" s="42"/>
      <c r="C158" s="42"/>
    </row>
    <row r="159" spans="2:44" ht="15.75" customHeight="1">
      <c r="B159" s="42"/>
      <c r="C159" s="42"/>
    </row>
    <row r="160" spans="2:44" ht="15.75" customHeight="1">
      <c r="B160" s="42"/>
      <c r="C160" s="42"/>
    </row>
    <row r="161" spans="2:3" ht="15.75" customHeight="1">
      <c r="B161" s="42"/>
      <c r="C161" s="42"/>
    </row>
    <row r="162" spans="2:3" ht="15.75" customHeight="1">
      <c r="B162" s="42"/>
      <c r="C162" s="42"/>
    </row>
    <row r="163" spans="2:3" ht="15.75" customHeight="1">
      <c r="B163" s="42"/>
      <c r="C163" s="42"/>
    </row>
    <row r="164" spans="2:3" ht="15.75" customHeight="1">
      <c r="B164" s="42"/>
      <c r="C164" s="42"/>
    </row>
    <row r="165" spans="2:3" ht="15.75" customHeight="1">
      <c r="B165" s="42"/>
      <c r="C165" s="42"/>
    </row>
    <row r="166" spans="2:3" ht="15.75" customHeight="1">
      <c r="B166" s="42"/>
      <c r="C166" s="42"/>
    </row>
    <row r="167" spans="2:3" ht="15.75" customHeight="1">
      <c r="B167" s="42"/>
      <c r="C167" s="42"/>
    </row>
    <row r="168" spans="2:3" ht="15.75" customHeight="1">
      <c r="B168" s="42"/>
      <c r="C168" s="42"/>
    </row>
    <row r="169" spans="2:3" ht="15.75" customHeight="1">
      <c r="B169" s="42"/>
      <c r="C169" s="42"/>
    </row>
    <row r="170" spans="2:3" ht="15.75" customHeight="1">
      <c r="B170" s="42"/>
      <c r="C170" s="42"/>
    </row>
    <row r="171" spans="2:3" ht="15.75" customHeight="1">
      <c r="B171" s="42"/>
      <c r="C171" s="42"/>
    </row>
    <row r="172" spans="2:3" ht="15.75" customHeight="1">
      <c r="B172" s="42"/>
      <c r="C172" s="42"/>
    </row>
    <row r="173" spans="2:3" ht="15.75" customHeight="1">
      <c r="B173" s="42"/>
      <c r="C173" s="42"/>
    </row>
    <row r="174" spans="2:3" ht="15.75" customHeight="1">
      <c r="B174" s="42"/>
      <c r="C174" s="42"/>
    </row>
    <row r="175" spans="2:3" ht="15.75" customHeight="1">
      <c r="B175" s="42"/>
      <c r="C175" s="42"/>
    </row>
    <row r="176" spans="2:3" ht="15.75" customHeight="1">
      <c r="B176" s="42"/>
      <c r="C176" s="42"/>
    </row>
    <row r="177" spans="2:3" ht="15.75" customHeight="1">
      <c r="B177" s="42"/>
      <c r="C177" s="42"/>
    </row>
    <row r="178" spans="2:3" ht="15.75" customHeight="1">
      <c r="B178" s="42"/>
      <c r="C178" s="42"/>
    </row>
    <row r="179" spans="2:3" ht="15.75" customHeight="1">
      <c r="B179" s="42"/>
      <c r="C179" s="42"/>
    </row>
    <row r="180" spans="2:3" ht="15.75" customHeight="1">
      <c r="B180" s="42"/>
      <c r="C180" s="42"/>
    </row>
    <row r="181" spans="2:3" ht="15.75" customHeight="1">
      <c r="B181" s="42"/>
      <c r="C181" s="42"/>
    </row>
    <row r="182" spans="2:3" ht="15.75" customHeight="1">
      <c r="B182" s="42"/>
      <c r="C182" s="42"/>
    </row>
    <row r="183" spans="2:3" ht="15.75" customHeight="1">
      <c r="B183" s="42"/>
      <c r="C183" s="42"/>
    </row>
    <row r="184" spans="2:3" ht="15.75" customHeight="1">
      <c r="B184" s="42"/>
      <c r="C184" s="42"/>
    </row>
    <row r="185" spans="2:3" ht="15.75" customHeight="1">
      <c r="B185" s="42"/>
      <c r="C185" s="42"/>
    </row>
    <row r="186" spans="2:3" ht="15.75" customHeight="1">
      <c r="B186" s="42"/>
      <c r="C186" s="42"/>
    </row>
    <row r="187" spans="2:3" ht="15.75" customHeight="1">
      <c r="B187" s="42"/>
      <c r="C187" s="42"/>
    </row>
    <row r="188" spans="2:3" ht="15.75" customHeight="1">
      <c r="B188" s="42"/>
      <c r="C188" s="42"/>
    </row>
    <row r="189" spans="2:3" ht="15.75" customHeight="1">
      <c r="B189" s="42"/>
      <c r="C189" s="42"/>
    </row>
    <row r="190" spans="2:3" ht="15.75" customHeight="1">
      <c r="B190" s="42"/>
      <c r="C190" s="42"/>
    </row>
    <row r="191" spans="2:3" ht="15.75" customHeight="1">
      <c r="B191" s="42"/>
      <c r="C191" s="42"/>
    </row>
    <row r="192" spans="2:3" ht="15.75" customHeight="1">
      <c r="B192" s="42"/>
      <c r="C192" s="42"/>
    </row>
    <row r="193" spans="2:3" ht="15.75" customHeight="1">
      <c r="B193" s="42"/>
      <c r="C193" s="42"/>
    </row>
    <row r="194" spans="2:3" ht="15.75" customHeight="1">
      <c r="B194" s="42"/>
      <c r="C194" s="42"/>
    </row>
    <row r="195" spans="2:3" ht="15.75" customHeight="1">
      <c r="B195" s="42"/>
      <c r="C195" s="42"/>
    </row>
    <row r="196" spans="2:3" ht="15.75" customHeight="1">
      <c r="B196" s="42"/>
      <c r="C196" s="42"/>
    </row>
    <row r="197" spans="2:3" ht="15.75" customHeight="1">
      <c r="B197" s="42"/>
      <c r="C197" s="42"/>
    </row>
    <row r="198" spans="2:3" ht="15.75" customHeight="1">
      <c r="B198" s="42"/>
      <c r="C198" s="42"/>
    </row>
    <row r="199" spans="2:3" ht="15.75" customHeight="1">
      <c r="B199" s="42"/>
      <c r="C199" s="42"/>
    </row>
    <row r="200" spans="2:3" ht="15.75" customHeight="1">
      <c r="B200" s="42"/>
      <c r="C200" s="42"/>
    </row>
    <row r="201" spans="2:3" ht="15.75" customHeight="1">
      <c r="B201" s="42"/>
      <c r="C201" s="42"/>
    </row>
    <row r="202" spans="2:3" ht="15.75" customHeight="1"/>
    <row r="203" spans="2:3" ht="15.75" customHeight="1"/>
    <row r="204" spans="2:3" ht="15.75" customHeight="1"/>
    <row r="205" spans="2:3" ht="15.75" customHeight="1"/>
    <row r="206" spans="2:3" ht="15.75" customHeight="1"/>
    <row r="207" spans="2:3" ht="15.75" customHeight="1"/>
    <row r="208" spans="2:3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</sheetData>
  <sheetProtection selectLockedCells="1" selectUnlockedCells="1"/>
  <autoFilter ref="AU1:AU231" xr:uid="{00000000-0001-0000-0000-000000000000}"/>
  <mergeCells count="55">
    <mergeCell ref="A94:AS94"/>
    <mergeCell ref="P95:AM95"/>
    <mergeCell ref="P9:AM9"/>
    <mergeCell ref="P59:AM59"/>
    <mergeCell ref="P7:Q7"/>
    <mergeCell ref="R7:S7"/>
    <mergeCell ref="AP7:AQ7"/>
    <mergeCell ref="A1:AS1"/>
    <mergeCell ref="A2:AS2"/>
    <mergeCell ref="A3:AS3"/>
    <mergeCell ref="Z7:Z8"/>
    <mergeCell ref="AA7:AA8"/>
    <mergeCell ref="A4:AS4"/>
    <mergeCell ref="A5:A8"/>
    <mergeCell ref="B5:B8"/>
    <mergeCell ref="C5:C8"/>
    <mergeCell ref="AB6:AG6"/>
    <mergeCell ref="AH6:AM6"/>
    <mergeCell ref="P5:AM5"/>
    <mergeCell ref="P6:U6"/>
    <mergeCell ref="AD7:AE7"/>
    <mergeCell ref="AM7:AM8"/>
    <mergeCell ref="O7:O8"/>
    <mergeCell ref="A127:AM127"/>
    <mergeCell ref="A124:AM124"/>
    <mergeCell ref="A126:AM126"/>
    <mergeCell ref="AF7:AF8"/>
    <mergeCell ref="AT5:AT8"/>
    <mergeCell ref="P69:AM69"/>
    <mergeCell ref="AN5:AS6"/>
    <mergeCell ref="AN7:AO7"/>
    <mergeCell ref="H7:H8"/>
    <mergeCell ref="I7:I8"/>
    <mergeCell ref="T7:T8"/>
    <mergeCell ref="AJ7:AK7"/>
    <mergeCell ref="AG7:AG8"/>
    <mergeCell ref="AH7:AI7"/>
    <mergeCell ref="D6:I6"/>
    <mergeCell ref="D7:E7"/>
    <mergeCell ref="AU5:AU8"/>
    <mergeCell ref="A68:AS68"/>
    <mergeCell ref="U7:U8"/>
    <mergeCell ref="V7:W7"/>
    <mergeCell ref="AB7:AC7"/>
    <mergeCell ref="X7:Y7"/>
    <mergeCell ref="V6:AA6"/>
    <mergeCell ref="J6:O6"/>
    <mergeCell ref="F7:G7"/>
    <mergeCell ref="J7:K7"/>
    <mergeCell ref="L7:M7"/>
    <mergeCell ref="N7:N8"/>
    <mergeCell ref="P64:AM64"/>
    <mergeCell ref="AR7:AR8"/>
    <mergeCell ref="AS7:AS8"/>
    <mergeCell ref="AL7:AL8"/>
  </mergeCells>
  <phoneticPr fontId="0" type="noConversion"/>
  <pageMargins left="0.19685039370078741" right="0.19685039370078741" top="0.19685039370078741" bottom="0.19685039370078741" header="0.11811023622047245" footer="0.11811023622047245"/>
  <pageSetup paperSize="8" scale="54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... - nappali</vt:lpstr>
      <vt:lpstr>'... - nappali'!Nyomtatási_terület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Editke</dc:creator>
  <cp:lastModifiedBy>Szente-Varga Mónika</cp:lastModifiedBy>
  <cp:revision/>
  <cp:lastPrinted>2026-01-08T14:16:08Z</cp:lastPrinted>
  <dcterms:created xsi:type="dcterms:W3CDTF">2013-03-06T07:49:00Z</dcterms:created>
  <dcterms:modified xsi:type="dcterms:W3CDTF">2026-02-02T12:50:07Z</dcterms:modified>
</cp:coreProperties>
</file>